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checkCompatibility="1"/>
  <workbookProtection workbookPassword="CAA1" lockStructure="1"/>
  <bookViews>
    <workbookView xWindow="-10" yWindow="-10" windowWidth="13580" windowHeight="9430" activeTab="6"/>
  </bookViews>
  <sheets>
    <sheet name="Hints1" sheetId="73" r:id="rId1"/>
    <sheet name="Reporting" sheetId="74" r:id="rId2"/>
    <sheet name="Hinweise1" sheetId="75" r:id="rId3"/>
    <sheet name="Hinweise2" sheetId="76" r:id="rId4"/>
    <sheet name="Hinweise3" sheetId="77" r:id="rId5"/>
    <sheet name="Ergebnisangabe" sheetId="86" r:id="rId6"/>
    <sheet name="Kontakt" sheetId="79" r:id="rId7"/>
    <sheet name="Teilnehmerdaten" sheetId="17" state="hidden" r:id="rId8"/>
    <sheet name="Ergebnisse" sheetId="5" r:id="rId9"/>
    <sheet name="Mitteilungen" sheetId="15" r:id="rId10"/>
    <sheet name="Gesamtasche" sheetId="23" state="hidden" r:id="rId11"/>
    <sheet name="Säureunlösliche Asche" sheetId="24" state="hidden" r:id="rId12"/>
    <sheet name="Wasser" sheetId="25" state="hidden" r:id="rId13"/>
    <sheet name="Etherisches_OeL" sheetId="26" state="hidden" r:id="rId14"/>
    <sheet name="Curcumin" sheetId="80" state="hidden" r:id="rId15"/>
    <sheet name="Thymol" sheetId="82" state="hidden" r:id="rId16"/>
    <sheet name="Carvacrol" sheetId="83" state="hidden" r:id="rId17"/>
    <sheet name="Gingerol" sheetId="85" state="hidden" r:id="rId18"/>
    <sheet name="Linalool" sheetId="88" state="hidden" r:id="rId19"/>
  </sheets>
  <externalReferences>
    <externalReference r:id="rId20"/>
    <externalReference r:id="rId21"/>
    <externalReference r:id="rId22"/>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 localSheetId="18">#REF!</definedName>
    <definedName name="Daten">#REF!</definedName>
    <definedName name="_xlnm.Print_Area" localSheetId="2">Hinweise1!$A$1:$C$18</definedName>
    <definedName name="_xlnm.Print_Area" localSheetId="3">Hinweise2!$A$1:$C$8</definedName>
    <definedName name="MBlei" localSheetId="5">#REF!</definedName>
    <definedName name="MBlei" localSheetId="18">#REF!</definedName>
    <definedName name="MBlei">#REF!</definedName>
    <definedName name="OLE_LINK1" localSheetId="5">Ergebnisangabe!$A$20</definedName>
    <definedName name="OLE_LINK1" localSheetId="1">Reporting!$A$14</definedName>
    <definedName name="OLE_LINK2" localSheetId="1">Reporting!$J$7</definedName>
    <definedName name="Parameter2" localSheetId="5">#REF!</definedName>
    <definedName name="Parameter2" localSheetId="6">#REF!</definedName>
    <definedName name="Parameter2" localSheetId="18">#REF!</definedName>
    <definedName name="Parameter2">#REF!</definedName>
    <definedName name="Parameter2alt" localSheetId="5">#REF!</definedName>
    <definedName name="Parameter2alt" localSheetId="18">#REF!</definedName>
    <definedName name="Parameter2alt">#REF!</definedName>
    <definedName name="test" localSheetId="5">[1]Parameter2!$B$3:$B$18</definedName>
    <definedName name="test" localSheetId="4">[2]Parameter2!$B$3:$B$18</definedName>
    <definedName name="test" localSheetId="6">[2]Parameter2!$B$3:$B$18</definedName>
    <definedName name="test" localSheetId="1">[1]Parameter2!$B$3:$B$18</definedName>
    <definedName name="test">[3]Parameter2!$B$3:$B$18</definedName>
    <definedName name="test1">[2]Parameter2!$B$3:$B$18</definedName>
  </definedNames>
  <calcPr calcId="145621"/>
</workbook>
</file>

<file path=xl/calcChain.xml><?xml version="1.0" encoding="utf-8"?>
<calcChain xmlns="http://schemas.openxmlformats.org/spreadsheetml/2006/main">
  <c r="B15" i="17" l="1"/>
  <c r="C15" i="17"/>
  <c r="B16" i="17"/>
  <c r="C16" i="17"/>
  <c r="B17" i="17"/>
  <c r="C17" i="17"/>
  <c r="I41" i="5"/>
  <c r="F26" i="5"/>
  <c r="F25" i="5"/>
  <c r="I43" i="5" s="1"/>
  <c r="A44" i="5" s="1"/>
  <c r="F24" i="5"/>
  <c r="F23" i="5"/>
  <c r="I39" i="5" s="1"/>
  <c r="C1" i="88"/>
  <c r="H23" i="5" s="1"/>
  <c r="I45" i="5" l="1"/>
  <c r="A46" i="5" s="1"/>
  <c r="H25" i="5"/>
  <c r="H26" i="5"/>
  <c r="H24" i="5"/>
  <c r="B4" i="17"/>
  <c r="C1" i="85"/>
  <c r="B13" i="17"/>
  <c r="C13" i="17"/>
  <c r="B14" i="17"/>
  <c r="C14" i="17"/>
  <c r="C1" i="83"/>
  <c r="C1" i="82"/>
  <c r="I19" i="5"/>
  <c r="C1" i="80"/>
  <c r="F4" i="5"/>
  <c r="F5" i="5"/>
  <c r="A13" i="5"/>
  <c r="A14" i="5"/>
  <c r="F19" i="5"/>
  <c r="I30" i="5" s="1"/>
  <c r="A32" i="5" s="1"/>
  <c r="G19" i="5"/>
  <c r="F20" i="5"/>
  <c r="F21" i="5"/>
  <c r="I35" i="5" s="1"/>
  <c r="F22" i="5"/>
  <c r="I37" i="5" s="1"/>
  <c r="A30" i="5"/>
  <c r="A33" i="5"/>
  <c r="A35" i="5"/>
  <c r="A37" i="5"/>
  <c r="C1" i="23"/>
  <c r="H19" i="5"/>
  <c r="C30" i="23"/>
  <c r="B16" i="79"/>
  <c r="B17" i="79"/>
  <c r="B18" i="79"/>
  <c r="B19" i="79"/>
  <c r="H1" i="15"/>
  <c r="C1" i="24"/>
  <c r="H20" i="5"/>
  <c r="B1" i="17"/>
  <c r="B2" i="17"/>
  <c r="D5" i="17"/>
  <c r="D8" i="17" s="1"/>
  <c r="B5" i="17" s="1"/>
  <c r="B6" i="17"/>
  <c r="B7" i="17"/>
  <c r="B10" i="17"/>
  <c r="C10" i="17"/>
  <c r="B11" i="17"/>
  <c r="C11" i="17"/>
  <c r="B12" i="17"/>
  <c r="C12" i="17"/>
  <c r="C1" i="25"/>
  <c r="H21" i="5"/>
  <c r="C1" i="26"/>
  <c r="H22" i="5"/>
  <c r="I33" i="5"/>
  <c r="A34" i="5"/>
  <c r="A42" i="5" l="1"/>
  <c r="A38" i="5"/>
  <c r="A36" i="5"/>
  <c r="A40" i="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5"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(Sie haben eine Auswertenummer erhalten)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List>
</comments>
</file>

<file path=xl/sharedStrings.xml><?xml version="1.0" encoding="utf-8"?>
<sst xmlns="http://schemas.openxmlformats.org/spreadsheetml/2006/main" count="289" uniqueCount="222">
  <si>
    <t>Ergebnisdatenblatt</t>
  </si>
  <si>
    <t>Parameter</t>
  </si>
  <si>
    <t>Einheit</t>
  </si>
  <si>
    <t>Kunden-Nr.</t>
  </si>
  <si>
    <t>Postleitzahl</t>
  </si>
  <si>
    <t>ergebnisse@lvus.de</t>
  </si>
  <si>
    <t>Sonstiges</t>
  </si>
  <si>
    <t>Analysen-
gang 1</t>
  </si>
  <si>
    <t>Analysen-
gang 2</t>
  </si>
  <si>
    <t>Verfahren /
Literatur</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</si>
  <si>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</si>
  <si>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</si>
  <si>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</si>
  <si>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</si>
  <si>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</si>
  <si>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</si>
  <si>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</si>
  <si>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</si>
  <si>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</si>
  <si>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</si>
  <si>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</si>
  <si>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</si>
  <si>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</si>
  <si>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</si>
  <si>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</si>
  <si>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</si>
  <si>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</si>
  <si>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</si>
  <si>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</si>
  <si>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</si>
  <si>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</si>
  <si>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Parameter 4</t>
  </si>
  <si>
    <t>Methode</t>
  </si>
  <si>
    <t>Bezeichnung des Analysenverfahrens</t>
  </si>
  <si>
    <t>Anzahl</t>
  </si>
  <si>
    <t>x</t>
  </si>
  <si>
    <t>Beispielhafter Wert [mg/kg]</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</si>
  <si>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</si>
  <si>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Teilnahmen</t>
  </si>
  <si>
    <t>Ergebnisangabe mit 3 signifikanten Ziffern [mg/kg]</t>
  </si>
  <si>
    <t>Signifikante
Stellen</t>
  </si>
  <si>
    <t>Deadline</t>
  </si>
  <si>
    <t>Hinweise zur Ergebnisübermittlung und zur Ergebnisangabe</t>
  </si>
  <si>
    <t>Nach der in der Tabelle "Ergebnisse" aufgeführten Deadline eingehende Ergebnisse werden bei der Auswertung nicht berücksichtigt.</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</si>
  <si>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</si>
  <si>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</si>
  <si>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</si>
  <si>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</si>
  <si>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</si>
  <si>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t>Kontaktperson</t>
  </si>
  <si>
    <t>Contact person</t>
  </si>
  <si>
    <t>Name</t>
  </si>
  <si>
    <t>eMail</t>
  </si>
  <si>
    <t>eMail-Address</t>
  </si>
  <si>
    <t>Telefon (inklusive Vorwahl):</t>
  </si>
  <si>
    <t>telefone (including country and area code)</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</si>
  <si>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</si>
  <si>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interne Teilnahme:</t>
  </si>
  <si>
    <t>Hinweise zur Auswertung</t>
  </si>
  <si>
    <t>Zur Vermeidung zu „breiter“ Beurteilungszonen wird deshalb bei der Auswertung bei allen Parametern der Wert der Zielstandardabweichung auf maximal 22 % vom Wert des Medians beschränkt.</t>
  </si>
  <si>
    <t>Before analysing the samples, homogenize the samples again, please. After homogenisation You should analyse both samples with your standard procedures.</t>
  </si>
  <si>
    <t>eMail-Kontrolle:</t>
  </si>
  <si>
    <t>Ergebnis der Überprüfung:</t>
  </si>
  <si>
    <t>Falls Sie einen Parameter nicht bearbeiten, lassen Sie die zugehörigen Ergebnisdatenfelder bitte leer.
If you are not analysing parameters in your laboratory do not write anything into the corresponding fields for the results.</t>
  </si>
  <si>
    <t>Beschreibung der verwendeten Analysenverfahren</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</si>
  <si>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</si>
  <si>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Annahmeschluss/Deadline:</t>
  </si>
  <si>
    <t>ja / yes</t>
  </si>
  <si>
    <t>nein / no</t>
  </si>
  <si>
    <t>In einigen Fällen, z.B. bei Gehalten um 1 % oder 10 %, ist die Vorgabe gültiger Stellen schwierig: Die Ergebnisse „1,06% und 0,98% sind vergleichbar, nicht aber „1,1 %“ und „0,98%“. Die Angabe einer zusätzlichen gültigen Stelle beim Beispielwert 1,06 ist hier angebracht.</t>
  </si>
  <si>
    <t>Zur Beschreibung des Analysenverfahrens verwenden Sie bitte die im unteren Teil dieses Datenblatts enthaltenen Auswahlfelder.
To describe your method use the Pulldown-menus following after the result area.</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</si>
  <si>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</si>
  <si>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</si>
  <si>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</si>
  <si>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</si>
  <si>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</si>
  <si>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</si>
  <si>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</si>
  <si>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</si>
  <si>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</si>
  <si>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</si>
  <si>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</si>
  <si>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</si>
  <si>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</si>
  <si>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</si>
  <si>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</si>
  <si>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</si>
  <si>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Tabelle wurde bereits einmal erfolgreich gesendet, es handelt sich um eine Aktualisierung:
This table was sent before, successfully. It is an update:</t>
  </si>
  <si>
    <t>Wasser</t>
  </si>
  <si>
    <t>Asche</t>
  </si>
  <si>
    <t>§ 64 LFGB Nr. L 06.00-4, modifiziert</t>
  </si>
  <si>
    <t>Temperatur-bereich</t>
  </si>
  <si>
    <t>§ 64 LFGB Nr. L 06.00-3</t>
  </si>
  <si>
    <t>§ 64 LFGB Nr. L 06.00-3, modifiziert</t>
  </si>
  <si>
    <r>
      <t xml:space="preserve">Trocknung bei 103 °C </t>
    </r>
    <r>
      <rPr>
        <sz val="10"/>
        <rFont val="Symbol"/>
        <family val="1"/>
        <charset val="2"/>
      </rPr>
      <t>±</t>
    </r>
    <r>
      <rPr>
        <sz val="10"/>
        <rFont val="Times New Roman"/>
        <family val="1"/>
      </rPr>
      <t xml:space="preserve"> 2 °C</t>
    </r>
  </si>
  <si>
    <r>
      <t xml:space="preserve">Trocknung bei 103 °C </t>
    </r>
    <r>
      <rPr>
        <sz val="10"/>
        <rFont val="Symbol"/>
        <family val="1"/>
        <charset val="2"/>
      </rPr>
      <t>±</t>
    </r>
    <r>
      <rPr>
        <sz val="10"/>
        <rFont val="Times New Roman"/>
        <family val="1"/>
      </rPr>
      <t xml:space="preserve"> 2 °C mit Seesand</t>
    </r>
  </si>
  <si>
    <t>sonstiges</t>
  </si>
  <si>
    <t>§ 64 LFGB Nr. L 06.00-4</t>
  </si>
  <si>
    <t>§ 64 LFGB Nr. L 17.00-3</t>
  </si>
  <si>
    <t>§ 64 LFGB Nr. L 17.00-3, modifiziert</t>
  </si>
  <si>
    <t>Veraschungstemperatur</t>
  </si>
  <si>
    <t>&lt; 525 °C</t>
  </si>
  <si>
    <t>525 °C - 575 °C</t>
  </si>
  <si>
    <t>575 °C - 625 °C</t>
  </si>
  <si>
    <t>625 °C - 675 °C</t>
  </si>
  <si>
    <t>675 °C - 725 °C</t>
  </si>
  <si>
    <t>725 °C - 775 °C</t>
  </si>
  <si>
    <t>775 °C - 825 °C</t>
  </si>
  <si>
    <t>825 °C - 875 °C</t>
  </si>
  <si>
    <t>875 °C - 925 °C</t>
  </si>
  <si>
    <t>&gt; 925 °C</t>
  </si>
  <si>
    <t>Veraschungstemperaturbereich</t>
  </si>
  <si>
    <t>Schreiben Sie Ihre Daten in die farblich hinterlegten Felder. Geben Sie Ihre Ergebnisse in den aufgeführten Einheiten an.
Write your data into the coloured cells. Give your results in the units of column 2.</t>
  </si>
  <si>
    <t>Geben Sie Gehalte über 0,010 g/100 g mit den in Spalte 3 aufgeführten signifikanten Stellen an. Beispiele hierzu sind in "Hinweise1" enthalten.
Report results higher than 0,010 g/100 g with in column 3 shown significant numbers (there are some examples in sheet "hints1" .</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</si>
  <si>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</si>
  <si>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</si>
  <si>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</si>
  <si>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</si>
  <si>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</si>
  <si>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Gesamtasche</t>
  </si>
  <si>
    <t>Säureunlösliche Asche</t>
  </si>
  <si>
    <r>
      <t>Sollte ein Inhaltsstoff nicht bestimmbar sein</t>
    </r>
    <r>
      <rPr>
        <sz val="11"/>
        <rFont val="Times New Roman"/>
        <family val="1"/>
      </rPr>
      <t xml:space="preserve">, so teilen Sie uns bitte den Wert Ihrer Bestimmungsgrenze mit vorangestelltem "&lt; “ mit.
</t>
    </r>
    <r>
      <rPr>
        <b/>
        <sz val="11"/>
        <rFont val="Times New Roman"/>
        <family val="1"/>
      </rPr>
      <t>In cases a parameter is not detectable</t>
    </r>
    <r>
      <rPr>
        <sz val="11"/>
        <rFont val="Times New Roman"/>
        <family val="1"/>
      </rPr>
      <t>, report your limit of quantification with "&lt; " in front of the value.</t>
    </r>
  </si>
  <si>
    <r>
      <t>g/100 g Probe</t>
    </r>
    <r>
      <rPr>
        <vertAlign val="superscript"/>
        <sz val="13"/>
        <rFont val="Times New Roman"/>
        <family val="1"/>
      </rPr>
      <t>1</t>
    </r>
  </si>
  <si>
    <t>Sreunl. Asche</t>
  </si>
  <si>
    <t>ISO 1575:1996</t>
  </si>
  <si>
    <t>DIN 10802/ISO 1575-1987</t>
  </si>
  <si>
    <t>TS 1564</t>
  </si>
  <si>
    <t>ISO 1577:1996</t>
  </si>
  <si>
    <t>DIN 10805/ISO 1577-1987</t>
  </si>
  <si>
    <t>§ 64 LFGB Nr. L 47.00-1 (DIN 10800: 1992)</t>
  </si>
  <si>
    <t>§ 64 LFGB Nr. L 47.00-1 (DIN 10800: 1992), modifiziert</t>
  </si>
  <si>
    <t>§ 64 LFGB Nr. L 47.00-2 (DIN 10806: 1992)</t>
  </si>
  <si>
    <t>§ 64 LFGB Nr. L 47.00-2 (DIN 10806: 1992), modifiziert</t>
  </si>
  <si>
    <t>§ 64 LFGB Nr. L 47.00-3 (DIN 10802: 1989)</t>
  </si>
  <si>
    <t>§ 64 LFGB Nr. L 47.00-3 (DIN 10802: 1989), modifiziert</t>
  </si>
  <si>
    <t>§ 64 LFGB Nr. L 47.00-5 (DIN 10805:1985)</t>
  </si>
  <si>
    <t>§ 64 LFGB Nr. L 47.00-5 (DIN 10805:1985), modifiziert</t>
  </si>
  <si>
    <t>Veraschung im angegebenen Temperaturbereich</t>
  </si>
  <si>
    <t>43</t>
  </si>
  <si>
    <t>Kräuter/Gewürze</t>
  </si>
  <si>
    <t>Ätherisches Öl</t>
  </si>
  <si>
    <t>§ 64 LFGB Nr. L 53.00-4 (DIN 10223)</t>
  </si>
  <si>
    <t>§ 64 LFGB Nr. L 53.00-4 (DIN 10223), modifiziert</t>
  </si>
  <si>
    <t>§ 64 LFGB Nr. L 53.00-8:2004 (DIN 10229:2000)</t>
  </si>
  <si>
    <t>§ 64 LFGB Nr.L 53.00-8:2004 (DIN 10229:2000), modifiziert</t>
  </si>
  <si>
    <t>§ 64 LFGB Nr. L 53.00-10:2010 (DIN 6571:2009)</t>
  </si>
  <si>
    <t>Etherisches Öl</t>
  </si>
  <si>
    <t>§ 64 LFGB Nr.L 53.00-10:2010 (DIN 6571:2009), modifiziert</t>
  </si>
  <si>
    <r>
      <rPr>
        <vertAlign val="superscript"/>
        <sz val="13"/>
        <rFont val="Times New Roman"/>
        <family val="1"/>
      </rPr>
      <t>1</t>
    </r>
    <r>
      <rPr>
        <sz val="13"/>
        <rFont val="Times New Roman"/>
        <family val="1"/>
      </rPr>
      <t xml:space="preserve"> Probe = sample    </t>
    </r>
    <r>
      <rPr>
        <vertAlign val="superscript"/>
        <sz val="13"/>
        <color indexed="10"/>
        <rFont val="Times New Roman"/>
        <family val="1"/>
      </rPr>
      <t>2</t>
    </r>
    <r>
      <rPr>
        <sz val="13"/>
        <color indexed="10"/>
        <rFont val="Times New Roman"/>
        <family val="1"/>
      </rPr>
      <t xml:space="preserve"> TM = Trockenmasse - dry mass</t>
    </r>
  </si>
  <si>
    <t>LECO TGA 701</t>
  </si>
  <si>
    <t>ISO 939 1980-05</t>
  </si>
  <si>
    <t>SLMB 1048.1</t>
  </si>
  <si>
    <t>Karl-Fischer-Methode</t>
  </si>
  <si>
    <t>ASTA 2.1</t>
  </si>
  <si>
    <t>Ph.Eur.7.0 2.8.12</t>
  </si>
  <si>
    <t>nach Diemair Beythien: Destillation mit Neo-Clevenger-Apparatur</t>
  </si>
  <si>
    <t>§ 64 LFGB Nr. L 53.00-5 (DIN 10228), auch modifiziert</t>
  </si>
  <si>
    <t>V.1</t>
  </si>
  <si>
    <t>Cumarin</t>
  </si>
  <si>
    <t>§ 64 LFGB Nr. L 00.00-134</t>
  </si>
  <si>
    <t>§ 64 LFGB Nr. L 00.00-134, modifiziert</t>
  </si>
  <si>
    <t>HPLC-Verfahren (UV- oder DAD-Detektion)</t>
  </si>
  <si>
    <t>HPLC-Verfahren (MS- oder MS/MS-Detektion)</t>
  </si>
  <si>
    <t>Parameter 2</t>
  </si>
  <si>
    <t>Ph. Eur. 8, 2014</t>
  </si>
  <si>
    <t>Wasserdampfdestillation</t>
  </si>
  <si>
    <t>Clevenger Apparatur</t>
  </si>
  <si>
    <t>Trocknung bei 95°C in Satorius Moisture Analyzer MA 50</t>
  </si>
  <si>
    <t>ISO 930:2001</t>
  </si>
  <si>
    <t>In den Aschetigel werden 25 ml Salzsäure (15%)  gegeben, mit einem Uhrglas bedeckt und 15 Minuten auf dem siedenden Wasserbad erhitzt. Der Rückstand wird durch ein aschefreies Faltenfilter abfiltriert und mit dest. Wasser gewaschen bis das Filter neutral reagiert (ca. 500 ml). Die Porzelannschale und Filter werden eine Stunde im Trockenschrank bei 105°C getrocknet und danach eine Stunde im Muffelofen bei 600°C geglüht. Die Porzellanschale wird für mindestens 20 Minuten im Exsikator abgekühlt und abgewogen.</t>
  </si>
  <si>
    <t>ISO 928:2001</t>
  </si>
  <si>
    <t>EN ISO 6571:2012</t>
  </si>
  <si>
    <t>ISO 928:1999</t>
  </si>
  <si>
    <t>ISO 930:1999</t>
  </si>
  <si>
    <t>DIN EN ISO 939:2009, mod. (Entwurf, zurückgezogenes Dokument)</t>
  </si>
  <si>
    <t>§64 LFGB L 52.01.01-1, auch modifiziert</t>
  </si>
  <si>
    <t>Halogentrocknungsgerät</t>
  </si>
  <si>
    <t>Einwaage: 10 g Probe in 500ml Kolben, Destillationsdauer: 2h, Methode nach DAB10</t>
  </si>
  <si>
    <t>Sonstiges/Other</t>
  </si>
  <si>
    <t>Azeotropie, Volumetrie</t>
  </si>
  <si>
    <t>photometrisch, ASTA 18.0</t>
  </si>
  <si>
    <t>Ph. Eur. (diverse Ausgaben)</t>
  </si>
  <si>
    <t>Thymol</t>
  </si>
  <si>
    <t>Carvacrol</t>
  </si>
  <si>
    <r>
      <t>mg/100 g Probe</t>
    </r>
    <r>
      <rPr>
        <vertAlign val="superscript"/>
        <sz val="13"/>
        <rFont val="Times New Roman"/>
        <family val="1"/>
      </rPr>
      <t>1</t>
    </r>
  </si>
  <si>
    <t>§ 64 LFGB Nr. L 53.03.01-1</t>
  </si>
  <si>
    <t>§ 64 LFGB Nr. L 53.03.01-1, modifiziert</t>
  </si>
  <si>
    <t>Bitte angeben/please report</t>
  </si>
  <si>
    <t>Parameter 5</t>
  </si>
  <si>
    <t>ISO 939 (Entwurf), auch modifiziert</t>
  </si>
  <si>
    <t>Ph.Eur. 9.0, 2.2.13</t>
  </si>
  <si>
    <t>Ph.Eur.7.0, 2.2.13</t>
  </si>
  <si>
    <t>DIN EN ISO 6571: 2018-03</t>
  </si>
  <si>
    <t>Ph.Eur. 9.0, 2.8.12</t>
  </si>
  <si>
    <t>Diffusionsmethode</t>
  </si>
  <si>
    <t>Ph.Eur. 9.0, 2.2.28 (Gaschromatographie des ätherischen Öles (% Thymol), anschl. Berechnung über den Ölgehalt (ml/ 100 g) und die Dichte (mg/100 g)</t>
  </si>
  <si>
    <t>GC nach Destillation ISO 6571</t>
  </si>
  <si>
    <t>Gingerol</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</si>
  <si>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</si>
  <si>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</si>
  <si>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</si>
  <si>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</si>
  <si>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</si>
  <si>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</si>
  <si>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</si>
  <si>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</si>
  <si>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</si>
  <si>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</si>
  <si>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</si>
  <si>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</si>
  <si>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</si>
  <si>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</si>
  <si>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</si>
  <si>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INA-Methode 114.000 (HPLC-UV)</t>
  </si>
  <si>
    <t>Linalool</t>
  </si>
  <si>
    <t>Estragol</t>
  </si>
  <si>
    <t>Methyleugenol</t>
  </si>
  <si>
    <t>Parameter 6</t>
  </si>
  <si>
    <t>Parameter 7</t>
  </si>
  <si>
    <t>Parameter 8</t>
  </si>
  <si>
    <t xml:space="preserve">Eugenol </t>
  </si>
  <si>
    <r>
      <t>mL/100 g Probe</t>
    </r>
    <r>
      <rPr>
        <vertAlign val="superscript"/>
        <sz val="13"/>
        <rFont val="Times New Roman"/>
        <family val="1"/>
      </rPr>
      <t>1</t>
    </r>
  </si>
</sst>
</file>

<file path=xl/styles.xml><?xml version="1.0" encoding="utf-8"?>
<styleSheet xmlns="http://schemas.openxmlformats.org/spreadsheetml/2006/main" xmlns:mc="http://schemas.openxmlformats.org/markup-compatibility/2006" xmlns:x14ac="http://schemas.microsoft.com/office/spreadsheetml/2009/9/ac" mc:Ignorable="x14ac">
  <fonts count="32"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0"/>
      <name val="Times New Roman"/>
      <family val="1"/>
    </font>
    <font>
      <sz val="11"/>
      <color indexed="9"/>
      <name val="Times New Roman"/>
      <family val="1"/>
    </font>
    <font>
      <sz val="13"/>
      <name val="Times New Roman"/>
      <family val="1"/>
    </font>
    <font>
      <sz val="13"/>
      <color indexed="9"/>
      <name val="Times New Roman"/>
      <family val="1"/>
    </font>
    <font>
      <sz val="12"/>
      <color indexed="10"/>
      <name val="Times New Roman"/>
      <family val="1"/>
    </font>
    <font>
      <b/>
      <sz val="11"/>
      <name val="Times New Roman"/>
      <family val="1"/>
    </font>
    <font>
      <sz val="11"/>
      <color indexed="12"/>
      <name val="Times New Roman"/>
      <family val="1"/>
    </font>
    <font>
      <i/>
      <vertAlign val="subscript"/>
      <sz val="11"/>
      <name val="Times New Roman"/>
      <family val="1"/>
    </font>
    <font>
      <sz val="12"/>
      <color indexed="9"/>
      <name val="Times New Roman"/>
      <family val="1"/>
    </font>
    <font>
      <sz val="10"/>
      <name val="Symbol"/>
      <family val="1"/>
      <charset val="2"/>
    </font>
    <font>
      <vertAlign val="superscript"/>
      <sz val="13"/>
      <name val="Times New Roman"/>
      <family val="1"/>
    </font>
    <font>
      <sz val="13"/>
      <color indexed="10"/>
      <name val="Times New Roman"/>
      <family val="1"/>
    </font>
    <font>
      <vertAlign val="superscript"/>
      <sz val="13"/>
      <color indexed="10"/>
      <name val="Times New Roman"/>
      <family val="1"/>
    </font>
    <font>
      <sz val="10"/>
      <name val="Arial"/>
      <family val="2"/>
    </font>
    <font>
      <sz val="9"/>
      <name val="Times New Roman"/>
      <family val="1"/>
    </font>
  </fonts>
  <fills count="6">
    <fill>
      <patternFill patternType="none"/>
    </fill>
    <fill>
      <patternFill patternType="gray125"/>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indexed="2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style="thick">
        <color indexed="17"/>
      </top>
      <bottom style="thin">
        <color indexed="17"/>
      </bottom>
      <diagonal/>
    </border>
    <border>
      <left/>
      <right/>
      <top/>
      <bottom style="thin">
        <color indexed="64"/>
      </bottom>
      <diagonal/>
    </border>
  </borders>
  <cellStyleXfs count="6">
    <xf numFmtId="0" fontId="0" fillId="0" borderId="0"/>
    <xf numFmtId="0" fontId="1" fillId="0" borderId="0" applyNumberFormat="0" applyFill="0" applyBorder="0" applyAlignment="0" applyProtection="0">
      <alignment vertical="top"/>
      <protection locked="0"/>
    </xf>
    <xf numFmtId="0" fontId="30" fillId="0" borderId="0"/>
    <xf numFmtId="0" fontId="5" fillId="0" borderId="0"/>
    <xf numFmtId="0" fontId="1" fillId="0" borderId="0" applyNumberFormat="0" applyFill="0" applyBorder="0" applyAlignment="0" applyProtection="0">
      <alignment vertical="top"/>
      <protection locked="0"/>
    </xf>
    <xf numFmtId="0" fontId="5" fillId="0" borderId="0"/>
  </cellStyleXfs>
  <cellXfs count="121">
    <xf numFmtId="0" fontId="0" fillId="0" borderId="0" xfId="0"/>
    <xf numFmtId="0" fontId="4" fillId="0" borderId="0" xfId="0" applyFont="1"/>
    <xf numFmtId="0" fontId="0" fillId="2" borderId="0" xfId="0" applyFill="1"/>
    <xf numFmtId="0" fontId="8" fillId="0" borderId="0" xfId="0" applyFont="1"/>
    <xf numFmtId="0" fontId="0" fillId="2" borderId="0" xfId="0" applyFill="1" applyAlignment="1">
      <alignment horizontal="center"/>
    </xf>
    <xf numFmtId="0" fontId="4" fillId="3" borderId="0" xfId="0" applyFont="1" applyFill="1" applyProtection="1"/>
    <xf numFmtId="0" fontId="15" fillId="3" borderId="0" xfId="1" applyFont="1" applyFill="1" applyAlignment="1" applyProtection="1">
      <alignment horizontal="justify"/>
    </xf>
    <xf numFmtId="0" fontId="4" fillId="3" borderId="1" xfId="0" applyFont="1" applyFill="1" applyBorder="1" applyAlignment="1" applyProtection="1">
      <alignment horizontal="left" vertical="top" wrapText="1"/>
    </xf>
    <xf numFmtId="0" fontId="4" fillId="3" borderId="1" xfId="0" applyFont="1" applyFill="1" applyBorder="1" applyAlignment="1" applyProtection="1">
      <alignment horizontal="center" vertical="top" wrapText="1"/>
    </xf>
    <xf numFmtId="0" fontId="4" fillId="3"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9" fillId="0" borderId="0" xfId="0" applyFont="1" applyFill="1" applyBorder="1" applyProtection="1">
      <protection hidden="1"/>
    </xf>
    <xf numFmtId="0" fontId="0" fillId="0" borderId="0" xfId="0" applyFill="1" applyBorder="1" applyAlignment="1" applyProtection="1">
      <alignment vertical="center"/>
      <protection hidden="1"/>
    </xf>
    <xf numFmtId="0" fontId="11" fillId="4" borderId="0" xfId="0" applyFont="1" applyFill="1" applyBorder="1" applyAlignment="1" applyProtection="1">
      <alignment vertical="center"/>
      <protection hidden="1"/>
    </xf>
    <xf numFmtId="0" fontId="18" fillId="0" borderId="0" xfId="0" applyFont="1" applyFill="1" applyBorder="1" applyProtection="1">
      <protection hidden="1"/>
    </xf>
    <xf numFmtId="0" fontId="17" fillId="0" borderId="0" xfId="0" applyFont="1" applyAlignment="1" applyProtection="1">
      <alignment horizontal="left" wrapText="1"/>
      <protection hidden="1"/>
    </xf>
    <xf numFmtId="0" fontId="19" fillId="0" borderId="0" xfId="0" applyFont="1" applyFill="1" applyBorder="1" applyProtection="1">
      <protection hidden="1"/>
    </xf>
    <xf numFmtId="0" fontId="19" fillId="0" borderId="0" xfId="0" applyFont="1" applyFill="1" applyBorder="1" applyAlignment="1" applyProtection="1">
      <alignment wrapText="1"/>
      <protection hidden="1"/>
    </xf>
    <xf numFmtId="0" fontId="19" fillId="0" borderId="0" xfId="0" applyFont="1" applyFill="1" applyBorder="1" applyAlignment="1" applyProtection="1">
      <alignment wrapText="1"/>
    </xf>
    <xf numFmtId="0" fontId="19" fillId="0" borderId="0" xfId="0" applyFont="1" applyFill="1" applyBorder="1" applyAlignment="1" applyProtection="1">
      <alignment horizontal="left" wrapText="1"/>
      <protection hidden="1"/>
    </xf>
    <xf numFmtId="0" fontId="19" fillId="0" borderId="0" xfId="0" applyFont="1" applyBorder="1" applyAlignment="1">
      <alignment vertical="center" wrapText="1"/>
    </xf>
    <xf numFmtId="0" fontId="19" fillId="0" borderId="0" xfId="0" applyFont="1" applyFill="1" applyBorder="1" applyAlignment="1" applyProtection="1">
      <alignment horizontal="center"/>
      <protection hidden="1"/>
    </xf>
    <xf numFmtId="0" fontId="19" fillId="4" borderId="0" xfId="0" applyFont="1" applyFill="1" applyBorder="1" applyAlignment="1" applyProtection="1">
      <alignment vertical="center" wrapText="1"/>
      <protection hidden="1"/>
    </xf>
    <xf numFmtId="0" fontId="17" fillId="0" borderId="0" xfId="0" applyFont="1" applyAlignment="1">
      <alignment horizontal="left" wrapText="1"/>
    </xf>
    <xf numFmtId="49" fontId="0" fillId="2" borderId="0" xfId="0" applyNumberFormat="1" applyFill="1" applyAlignment="1">
      <alignment horizontal="center"/>
    </xf>
    <xf numFmtId="0" fontId="19" fillId="0" borderId="0" xfId="0" applyFont="1" applyFill="1" applyBorder="1" applyAlignment="1" applyProtection="1">
      <alignment horizontal="center" vertical="center"/>
      <protection hidden="1"/>
    </xf>
    <xf numFmtId="14" fontId="0" fillId="2" borderId="0" xfId="0" applyNumberFormat="1" applyFill="1" applyAlignment="1">
      <alignment horizontal="center"/>
    </xf>
    <xf numFmtId="0" fontId="17" fillId="0" borderId="0" xfId="0" applyFont="1" applyAlignment="1">
      <alignment horizontal="left" vertical="top" wrapText="1"/>
    </xf>
    <xf numFmtId="2" fontId="21" fillId="3" borderId="1" xfId="0" applyNumberFormat="1" applyFont="1" applyFill="1" applyBorder="1" applyAlignment="1" applyProtection="1">
      <alignment horizontal="center" vertical="top" wrapText="1"/>
    </xf>
    <xf numFmtId="0" fontId="0" fillId="0" borderId="0" xfId="0" applyProtection="1"/>
    <xf numFmtId="0" fontId="22" fillId="0" borderId="0" xfId="0" applyFont="1" applyProtection="1"/>
    <xf numFmtId="0" fontId="5" fillId="4" borderId="1" xfId="0" applyFont="1" applyFill="1" applyBorder="1" applyAlignment="1" applyProtection="1">
      <alignment horizontal="left" vertical="top" wrapText="1"/>
    </xf>
    <xf numFmtId="0" fontId="8" fillId="0" borderId="0" xfId="0" applyFont="1" applyAlignment="1">
      <alignment vertical="center"/>
    </xf>
    <xf numFmtId="0" fontId="0" fillId="0" borderId="0" xfId="0" applyAlignment="1">
      <alignment vertical="center"/>
    </xf>
    <xf numFmtId="0" fontId="22" fillId="0" borderId="0" xfId="0" applyFont="1" applyAlignment="1">
      <alignment vertical="center"/>
    </xf>
    <xf numFmtId="49" fontId="0" fillId="2" borderId="0" xfId="0" applyNumberFormat="1" applyFill="1" applyAlignment="1" applyProtection="1">
      <alignment vertical="center"/>
      <protection locked="0"/>
    </xf>
    <xf numFmtId="0" fontId="11" fillId="0" borderId="0" xfId="0" applyFont="1" applyAlignment="1">
      <alignment vertical="center"/>
    </xf>
    <xf numFmtId="0" fontId="17" fillId="3" borderId="0" xfId="0" applyFont="1" applyFill="1" applyBorder="1" applyProtection="1">
      <protection hidden="1"/>
    </xf>
    <xf numFmtId="0" fontId="21" fillId="0" borderId="0" xfId="0" applyFont="1" applyFill="1" applyBorder="1" applyAlignment="1" applyProtection="1">
      <alignment vertical="center"/>
      <protection hidden="1"/>
    </xf>
    <xf numFmtId="49" fontId="19" fillId="2" borderId="0" xfId="0" applyNumberFormat="1" applyFont="1" applyFill="1" applyBorder="1" applyAlignment="1" applyProtection="1">
      <alignment vertical="center"/>
      <protection locked="0" hidden="1"/>
    </xf>
    <xf numFmtId="0" fontId="17" fillId="0" borderId="0" xfId="0" applyFont="1" applyAlignment="1" applyProtection="1">
      <alignment horizontal="left"/>
      <protection hidden="1"/>
    </xf>
    <xf numFmtId="0" fontId="7" fillId="4" borderId="0" xfId="0" applyFont="1" applyFill="1" applyBorder="1" applyProtection="1">
      <protection hidden="1"/>
    </xf>
    <xf numFmtId="0" fontId="5" fillId="0" borderId="0" xfId="0" applyFont="1"/>
    <xf numFmtId="0" fontId="17" fillId="0" borderId="0" xfId="0" applyFont="1" applyAlignment="1">
      <alignment horizontal="justify" vertical="top" wrapText="1"/>
    </xf>
    <xf numFmtId="0" fontId="7" fillId="0" borderId="0" xfId="0" applyFont="1" applyFill="1" applyBorder="1" applyAlignment="1" applyProtection="1">
      <alignment vertical="center" wrapText="1"/>
    </xf>
    <xf numFmtId="0" fontId="17" fillId="0" borderId="0" xfId="0" applyFont="1"/>
    <xf numFmtId="0" fontId="17" fillId="0" borderId="0" xfId="0" applyFont="1" applyProtection="1">
      <protection locked="0"/>
    </xf>
    <xf numFmtId="0" fontId="17" fillId="0" borderId="2" xfId="0" applyFont="1" applyBorder="1" applyAlignment="1">
      <alignment horizontal="justify" vertical="top" wrapText="1"/>
    </xf>
    <xf numFmtId="0" fontId="20" fillId="0" borderId="0" xfId="0" applyFont="1" applyFill="1" applyBorder="1" applyAlignment="1" applyProtection="1">
      <alignment horizontal="center" vertical="center"/>
      <protection hidden="1"/>
    </xf>
    <xf numFmtId="0" fontId="5" fillId="0" borderId="0" xfId="0" applyFont="1" applyAlignment="1" applyProtection="1">
      <alignment horizontal="justify" vertical="top" wrapText="1"/>
      <protection hidden="1"/>
    </xf>
    <xf numFmtId="0" fontId="4" fillId="0" borderId="0" xfId="0" applyFont="1" applyProtection="1">
      <protection hidden="1"/>
    </xf>
    <xf numFmtId="0" fontId="4" fillId="0" borderId="0" xfId="0" applyFont="1" applyAlignment="1" applyProtection="1">
      <alignment horizontal="left" wrapText="1"/>
      <protection hidden="1"/>
    </xf>
    <xf numFmtId="0" fontId="5" fillId="0" borderId="0" xfId="0" applyFont="1" applyProtection="1">
      <protection hidden="1"/>
    </xf>
    <xf numFmtId="0" fontId="4" fillId="0" borderId="0" xfId="0" applyFont="1" applyAlignment="1" applyProtection="1">
      <alignment horizontal="justify" vertical="top" wrapText="1"/>
      <protection hidden="1"/>
    </xf>
    <xf numFmtId="0" fontId="4" fillId="4" borderId="0" xfId="0" applyFont="1" applyFill="1" applyBorder="1" applyAlignment="1" applyProtection="1">
      <alignment wrapText="1"/>
      <protection hidden="1"/>
    </xf>
    <xf numFmtId="0" fontId="19" fillId="5" borderId="0" xfId="0" applyFont="1" applyFill="1" applyBorder="1" applyAlignment="1" applyProtection="1">
      <alignment horizontal="center" vertical="center"/>
      <protection hidden="1"/>
    </xf>
    <xf numFmtId="0" fontId="17" fillId="0" borderId="0" xfId="0" applyFont="1" applyAlignment="1" applyProtection="1">
      <alignment horizontal="left"/>
      <protection locked="0"/>
    </xf>
    <xf numFmtId="0" fontId="17" fillId="0" borderId="2" xfId="0" applyFont="1" applyBorder="1" applyAlignment="1">
      <alignment horizontal="left" vertical="top" wrapText="1"/>
    </xf>
    <xf numFmtId="0" fontId="23" fillId="0" borderId="0" xfId="0" applyFont="1" applyAlignment="1">
      <alignment horizontal="left" vertical="center" wrapText="1"/>
    </xf>
    <xf numFmtId="0" fontId="23" fillId="0" borderId="0" xfId="0" applyFont="1" applyAlignment="1">
      <alignment horizontal="left" vertical="center"/>
    </xf>
    <xf numFmtId="0" fontId="0" fillId="4" borderId="0" xfId="0" applyFill="1" applyBorder="1" applyAlignment="1" applyProtection="1">
      <alignment horizontal="center"/>
      <protection hidden="1"/>
    </xf>
    <xf numFmtId="0" fontId="0" fillId="3" borderId="0" xfId="0" applyFill="1" applyBorder="1"/>
    <xf numFmtId="49" fontId="1" fillId="2" borderId="0" xfId="1" applyNumberFormat="1" applyFont="1" applyFill="1" applyAlignment="1" applyProtection="1">
      <alignment vertical="center"/>
      <protection locked="0"/>
    </xf>
    <xf numFmtId="0" fontId="25" fillId="0" borderId="0" xfId="0" applyFont="1" applyProtection="1">
      <protection hidden="1"/>
    </xf>
    <xf numFmtId="0" fontId="21" fillId="0" borderId="0" xfId="0" applyFont="1" applyFill="1" applyBorder="1" applyProtection="1">
      <protection hidden="1"/>
    </xf>
    <xf numFmtId="0" fontId="19" fillId="0" borderId="0" xfId="0" applyFont="1" applyFill="1" applyBorder="1" applyAlignment="1" applyProtection="1">
      <alignment vertical="center"/>
      <protection hidden="1"/>
    </xf>
    <xf numFmtId="49" fontId="4" fillId="2" borderId="0" xfId="0" applyNumberFormat="1" applyFont="1" applyFill="1" applyBorder="1" applyProtection="1">
      <protection locked="0"/>
    </xf>
    <xf numFmtId="49" fontId="19" fillId="2" borderId="0" xfId="0" applyNumberFormat="1" applyFont="1" applyFill="1" applyBorder="1" applyAlignment="1" applyProtection="1">
      <alignment vertical="center"/>
      <protection locked="0"/>
    </xf>
    <xf numFmtId="14" fontId="16" fillId="0" borderId="0" xfId="0" applyNumberFormat="1" applyFont="1" applyFill="1" applyBorder="1" applyAlignment="1" applyProtection="1">
      <alignment horizontal="left"/>
      <protection hidden="1"/>
    </xf>
    <xf numFmtId="0" fontId="5" fillId="3" borderId="0" xfId="3" applyFill="1" applyBorder="1"/>
    <xf numFmtId="0" fontId="31" fillId="0" borderId="0" xfId="0" applyFont="1"/>
    <xf numFmtId="0" fontId="5" fillId="0" borderId="3" xfId="0" applyFont="1" applyBorder="1" applyAlignment="1" applyProtection="1">
      <alignment horizontal="left" wrapText="1"/>
    </xf>
    <xf numFmtId="0" fontId="5" fillId="0" borderId="3"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8" fillId="3" borderId="0" xfId="0" applyFont="1" applyFill="1" applyAlignment="1" applyProtection="1">
      <alignment horizontal="left"/>
    </xf>
    <xf numFmtId="0" fontId="4" fillId="0" borderId="0" xfId="0" applyFont="1" applyFill="1" applyAlignment="1" applyProtection="1">
      <alignment horizontal="left" wrapText="1"/>
    </xf>
    <xf numFmtId="0" fontId="8" fillId="3" borderId="0" xfId="0" applyFont="1" applyFill="1" applyAlignment="1" applyProtection="1">
      <alignment horizontal="left" wrapText="1"/>
    </xf>
    <xf numFmtId="0" fontId="4" fillId="3" borderId="0" xfId="0" applyFont="1" applyFill="1" applyAlignment="1" applyProtection="1">
      <alignment horizontal="left"/>
    </xf>
    <xf numFmtId="0" fontId="4" fillId="0" borderId="0" xfId="0" applyFont="1" applyFill="1" applyAlignment="1" applyProtection="1">
      <alignment horizontal="left"/>
    </xf>
    <xf numFmtId="0" fontId="4" fillId="3" borderId="0" xfId="0" applyFont="1" applyFill="1" applyAlignment="1" applyProtection="1">
      <alignment horizontal="left" wrapText="1"/>
    </xf>
    <xf numFmtId="0" fontId="14" fillId="3" borderId="0" xfId="0" applyFont="1" applyFill="1" applyAlignment="1" applyProtection="1">
      <alignment horizontal="left" wrapText="1"/>
    </xf>
    <xf numFmtId="0" fontId="8" fillId="3" borderId="3" xfId="0" applyFont="1" applyFill="1" applyBorder="1" applyAlignment="1" applyProtection="1">
      <alignment horizontal="left" wrapText="1"/>
    </xf>
    <xf numFmtId="0" fontId="4" fillId="3" borderId="3" xfId="0" applyFont="1" applyFill="1" applyBorder="1" applyAlignment="1" applyProtection="1">
      <alignment horizontal="left"/>
    </xf>
    <xf numFmtId="0" fontId="4" fillId="3" borderId="0" xfId="0" applyFont="1" applyFill="1" applyBorder="1" applyAlignment="1" applyProtection="1">
      <alignment horizontal="left"/>
    </xf>
    <xf numFmtId="0" fontId="4" fillId="0" borderId="0" xfId="0" applyFont="1" applyAlignment="1">
      <alignment horizontal="left" wrapText="1"/>
    </xf>
    <xf numFmtId="0" fontId="4" fillId="0" borderId="0" xfId="0" applyFont="1" applyAlignment="1">
      <alignment horizontal="left"/>
    </xf>
    <xf numFmtId="0" fontId="5" fillId="3" borderId="0" xfId="3" applyFont="1" applyFill="1" applyBorder="1" applyAlignment="1">
      <alignment horizontal="left" wrapText="1"/>
    </xf>
    <xf numFmtId="0" fontId="5" fillId="3" borderId="0" xfId="3" applyFill="1" applyBorder="1" applyAlignment="1">
      <alignment horizontal="left" wrapText="1"/>
    </xf>
    <xf numFmtId="0" fontId="9" fillId="0" borderId="0" xfId="3" applyFont="1" applyAlignment="1">
      <alignment horizontal="left"/>
    </xf>
    <xf numFmtId="0" fontId="23" fillId="0" borderId="0" xfId="0" applyFont="1" applyAlignment="1">
      <alignment horizontal="left" vertical="center" wrapText="1"/>
    </xf>
    <xf numFmtId="0" fontId="23"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19" fillId="0" borderId="0" xfId="0" applyFont="1" applyBorder="1" applyAlignment="1">
      <alignment horizontal="left" vertical="center" wrapText="1"/>
    </xf>
    <xf numFmtId="0" fontId="0" fillId="4" borderId="0" xfId="0" applyNumberFormat="1" applyFill="1" applyBorder="1" applyAlignment="1" applyProtection="1">
      <alignment vertical="center" wrapText="1"/>
      <protection locked="0"/>
    </xf>
    <xf numFmtId="0" fontId="4" fillId="4" borderId="0" xfId="0" applyFont="1" applyFill="1" applyBorder="1" applyAlignment="1" applyProtection="1">
      <alignment vertical="center" wrapText="1"/>
      <protection locked="0"/>
    </xf>
    <xf numFmtId="0" fontId="17"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left" vertical="center"/>
      <protection hidden="1"/>
    </xf>
    <xf numFmtId="0" fontId="7" fillId="0" borderId="0" xfId="0" applyFont="1" applyFill="1" applyBorder="1" applyAlignment="1" applyProtection="1">
      <alignment horizontal="left" vertical="center" wrapText="1"/>
      <protection hidden="1"/>
    </xf>
    <xf numFmtId="0" fontId="22" fillId="0" borderId="0" xfId="0" applyFont="1" applyFill="1" applyBorder="1" applyAlignment="1" applyProtection="1">
      <alignment horizontal="left" vertical="center" wrapText="1"/>
      <protection hidden="1"/>
    </xf>
    <xf numFmtId="0" fontId="1" fillId="0" borderId="0" xfId="1" applyFill="1" applyBorder="1" applyAlignment="1" applyProtection="1">
      <alignment horizontal="left"/>
      <protection hidden="1"/>
    </xf>
    <xf numFmtId="0" fontId="21" fillId="0" borderId="0" xfId="0" applyFont="1" applyFill="1" applyBorder="1" applyAlignment="1" applyProtection="1">
      <alignment horizontal="left" vertical="center" wrapText="1"/>
      <protection hidden="1"/>
    </xf>
    <xf numFmtId="0" fontId="0" fillId="4" borderId="0" xfId="0" applyFill="1" applyBorder="1" applyAlignment="1" applyProtection="1">
      <alignment horizontal="left"/>
      <protection hidden="1"/>
    </xf>
    <xf numFmtId="0" fontId="0" fillId="4" borderId="0" xfId="0" applyFill="1" applyBorder="1" applyAlignment="1" applyProtection="1">
      <alignment horizontal="center"/>
      <protection hidden="1"/>
    </xf>
    <xf numFmtId="0" fontId="0" fillId="4" borderId="0" xfId="0" applyFill="1" applyBorder="1" applyAlignment="1" applyProtection="1">
      <alignment vertical="center" wrapText="1"/>
      <protection locked="0"/>
    </xf>
    <xf numFmtId="0" fontId="0" fillId="4" borderId="0" xfId="0" applyFill="1" applyBorder="1" applyAlignment="1" applyProtection="1">
      <alignment horizontal="left" vertical="center"/>
      <protection hidden="1"/>
    </xf>
    <xf numFmtId="0" fontId="4" fillId="2" borderId="0" xfId="0" applyFont="1" applyFill="1" applyAlignment="1" applyProtection="1">
      <alignment horizontal="left"/>
      <protection locked="0"/>
    </xf>
  </cellXfs>
  <cellStyles count="6">
    <cellStyle name="Hyperlink" xfId="1" builtinId="8"/>
    <cellStyle name="Hyperlink 2" xfId="4"/>
    <cellStyle name="Standard" xfId="0" builtinId="0"/>
    <cellStyle name="Standard 2" xfId="2"/>
    <cellStyle name="Standard 2 2" xfId="3"/>
    <cellStyle name="Standard 3" xfId="5"/>
  </cellStyles>
  <dxfs count="30">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ont>
        <condense val="0"/>
        <extend val="0"/>
        <color auto="1"/>
      </font>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s>
</file>

<file path=xl/ctrlProps/ctrlProp1.xml><?xml version="1.0" encoding="utf-8"?>
<formControlPr xmlns="http://schemas.microsoft.com/office/spreadsheetml/2009/9/main" objectType="Drop" dropLines="30" dropStyle="combo" dx="18" fmlaLink="Gesamtasche!$B$1" fmlaRange="Gesamtasche!$B$3:$B$18" sel="16" val="0"/>
</file>

<file path=xl/ctrlProps/ctrlProp2.xml><?xml version="1.0" encoding="utf-8"?>
<formControlPr xmlns="http://schemas.microsoft.com/office/spreadsheetml/2009/9/main" objectType="Drop" dropLines="30" dropStyle="combo" dx="18" fmlaLink="'Säureunlösliche Asche'!$B$1" fmlaRange="'Säureunlösliche Asche'!$B$3:$B$13" sel="11" val="0"/>
</file>

<file path=xl/ctrlProps/ctrlProp3.xml><?xml version="1.0" encoding="utf-8"?>
<formControlPr xmlns="http://schemas.microsoft.com/office/spreadsheetml/2009/9/main" objectType="Drop" dropLines="30" dropStyle="combo" dx="18" fmlaLink="Wasser!$B$1" fmlaRange="Wasser!$B$3:$B$27" sel="25" val="0"/>
</file>

<file path=xl/ctrlProps/ctrlProp4.xml><?xml version="1.0" encoding="utf-8"?>
<formControlPr xmlns="http://schemas.microsoft.com/office/spreadsheetml/2009/9/main" objectType="Drop" dropLines="30" dropStyle="combo" dx="18" fmlaLink="Etherisches_OeL!$B$1" fmlaRange="Etherisches_OeL!$B$3:$B$17" sel="15" val="0"/>
</file>

<file path=xl/ctrlProps/ctrlProp5.xml><?xml version="1.0" encoding="utf-8"?>
<formControlPr xmlns="http://schemas.microsoft.com/office/spreadsheetml/2009/9/main" objectType="Drop" dropLines="15" dropStyle="combo" dx="18" fmlaLink="Teilnehmerdaten!$D$4" fmlaRange="Teilnehmerdaten!$G$5:$G$6" sel="2" val="0"/>
</file>

<file path=xl/ctrlProps/ctrlProp6.xml><?xml version="1.0" encoding="utf-8"?>
<formControlPr xmlns="http://schemas.microsoft.com/office/spreadsheetml/2009/9/main" objectType="Drop" dropLines="30" dropStyle="combo" dx="18" fmlaLink="Gesamtasche!$B$30" fmlaRange="Gesamtasche!$B$31:$B$41" sel="11" val="0"/>
</file>

<file path=xl/ctrlProps/ctrlProp7.xml><?xml version="1.0" encoding="utf-8"?>
<formControlPr xmlns="http://schemas.microsoft.com/office/spreadsheetml/2009/9/main" objectType="Drop" dropLines="30" dropStyle="combo" dx="18" fmlaLink="Linalool!$D$2" fmlaRange="Linalool!$B$3:$B$7" sel="5" val="0"/>
</file>

<file path=xl/ctrlProps/ctrlProp8.xml><?xml version="1.0" encoding="utf-8"?>
<formControlPr xmlns="http://schemas.microsoft.com/office/spreadsheetml/2009/9/main" objectType="Drop" dropLines="30" dropStyle="combo" dx="18" fmlaLink="Linalool!$E$2" fmlaRange="Linalool!$B$3:$B$7" sel="5" val="0"/>
</file>

<file path=xl/ctrlProps/ctrlProp9.xml><?xml version="1.0" encoding="utf-8"?>
<formControlPr xmlns="http://schemas.microsoft.com/office/spreadsheetml/2009/9/main" objectType="Drop" dropLines="30" dropStyle="combo" dx="18" fmlaLink="Linalool!$D$2" fmlaRange="Linalool!$B$3:$B$7" sel="5" val="0"/>
</file>

<file path=xl/ctrlProps/ctrlProp10.xml><?xml version="1.0" encoding="utf-8"?>
<formControlPr xmlns="http://schemas.microsoft.com/office/spreadsheetml/2009/9/main" objectType="Drop" dropLines="30" dropStyle="combo" dx="18" fmlaLink="Linalool!$E$2" fmlaRange="Linalool!$B$3:$B$7" sel="5" val="0"/>
</file>

<file path=xl/ctrlProps/ctrlProp11.xml><?xml version="1.0" encoding="utf-8"?>
<formControlPr xmlns="http://schemas.microsoft.com/office/spreadsheetml/2009/9/main" objectType="Drop" dropLines="30" dropStyle="combo" dx="18" fmlaLink="Linalool!$F$2" fmlaRange="Linalool!$B$3:$B$7" sel="5" val="0"/>
</file>

<file path=xl/ctrlProps/ctrlProp12.xml><?xml version="1.0" encoding="utf-8"?>
<formControlPr xmlns="http://schemas.microsoft.com/office/spreadsheetml/2009/9/main" objectType="Drop" dropLines="30" dropStyle="combo" dx="18" fmlaLink="Linalool!$G$2" fmlaRange="Linalool!$B$3:$B$7" sel="5"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25879</xdr:colOff>
      <xdr:row>40</xdr:row>
      <xdr:rowOff>138023</xdr:rowOff>
    </xdr:to>
    <xdr:pic>
      <xdr:nvPicPr>
        <xdr:cNvPr id="24661"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86928"/>
          <a:ext cx="5520906" cy="73842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12700</xdr:colOff>
          <xdr:row>29</xdr:row>
          <xdr:rowOff>12700</xdr:rowOff>
        </xdr:from>
        <xdr:to>
          <xdr:col>6</xdr:col>
          <xdr:colOff>749300</xdr:colOff>
          <xdr:row>29</xdr:row>
          <xdr:rowOff>234950</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12700</xdr:colOff>
          <xdr:row>32</xdr:row>
          <xdr:rowOff>12700</xdr:rowOff>
        </xdr:from>
        <xdr:to>
          <xdr:col>6</xdr:col>
          <xdr:colOff>749300</xdr:colOff>
          <xdr:row>32</xdr:row>
          <xdr:rowOff>215900</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12700</xdr:colOff>
          <xdr:row>34</xdr:row>
          <xdr:rowOff>12700</xdr:rowOff>
        </xdr:from>
        <xdr:to>
          <xdr:col>6</xdr:col>
          <xdr:colOff>749300</xdr:colOff>
          <xdr:row>34</xdr:row>
          <xdr:rowOff>215900</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12700</xdr:colOff>
          <xdr:row>36</xdr:row>
          <xdr:rowOff>12700</xdr:rowOff>
        </xdr:from>
        <xdr:to>
          <xdr:col>6</xdr:col>
          <xdr:colOff>749300</xdr:colOff>
          <xdr:row>36</xdr:row>
          <xdr:rowOff>215900</xdr:rowOff>
        </xdr:to>
        <xdr:sp macro="" textlink="">
          <xdr:nvSpPr>
            <xdr:cNvPr id="2101" name="Drop Down 53" hidden="1">
              <a:extLst>
                <a:ext uri="{63B3BB69-23CF-44E3-9099-C40C66FF867C}">
                  <a14:compatExt spid="_x0000_s2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12700</xdr:colOff>
          <xdr:row>14</xdr:row>
          <xdr:rowOff>127000</xdr:rowOff>
        </xdr:from>
        <xdr:to>
          <xdr:col>6</xdr:col>
          <xdr:colOff>889000</xdr:colOff>
          <xdr:row>14</xdr:row>
          <xdr:rowOff>406400</xdr:rowOff>
        </xdr:to>
        <xdr:sp macro="" textlink="">
          <xdr:nvSpPr>
            <xdr:cNvPr id="2119" name="Drop Down 71" hidden="1">
              <a:extLst>
                <a:ext uri="{63B3BB69-23CF-44E3-9099-C40C66FF867C}">
                  <a14:compatExt spid="_x0000_s21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12700</xdr:colOff>
          <xdr:row>30</xdr:row>
          <xdr:rowOff>38100</xdr:rowOff>
        </xdr:from>
        <xdr:to>
          <xdr:col>6</xdr:col>
          <xdr:colOff>749300</xdr:colOff>
          <xdr:row>31</xdr:row>
          <xdr:rowOff>12700</xdr:rowOff>
        </xdr:to>
        <xdr:sp macro="" textlink="">
          <xdr:nvSpPr>
            <xdr:cNvPr id="2122" name="Drop Down 74" hidden="1">
              <a:extLst>
                <a:ext uri="{63B3BB69-23CF-44E3-9099-C40C66FF867C}">
                  <a14:compatExt spid="_x0000_s212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12700</xdr:colOff>
          <xdr:row>38</xdr:row>
          <xdr:rowOff>12700</xdr:rowOff>
        </xdr:from>
        <xdr:to>
          <xdr:col>6</xdr:col>
          <xdr:colOff>749300</xdr:colOff>
          <xdr:row>38</xdr:row>
          <xdr:rowOff>215900</xdr:rowOff>
        </xdr:to>
        <xdr:sp macro="" textlink="">
          <xdr:nvSpPr>
            <xdr:cNvPr id="2126" name="Drop Down 78" hidden="1">
              <a:extLst>
                <a:ext uri="{63B3BB69-23CF-44E3-9099-C40C66FF867C}">
                  <a14:compatExt spid="_x0000_s212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oneCellAnchor>
        <xdr:from>
          <xdr:col>1</xdr:col>
          <xdr:colOff>12700</xdr:colOff>
          <xdr:row>40</xdr:row>
          <xdr:rowOff>35762</xdr:rowOff>
        </xdr:from>
        <xdr:ext cx="6266872" cy="203200"/>
        <xdr:sp macro="" textlink="">
          <xdr:nvSpPr>
            <xdr:cNvPr id="2127" name="Drop Down 79" hidden="1">
              <a:extLst>
                <a:ext uri="{63B3BB69-23CF-44E3-9099-C40C66FF867C}">
                  <a14:compatExt spid="_x0000_s2127"/>
                </a:ext>
              </a:extLst>
            </xdr:cNvPr>
            <xdr:cNvSpPr/>
          </xdr:nvSpPr>
          <xdr:spPr>
            <a:xfrm>
              <a:off x="0" y="0"/>
              <a:ext cx="0" cy="0"/>
            </a:xfrm>
            <a:prstGeom prst="rect">
              <a:avLst/>
            </a:prstGeom>
          </xdr:spPr>
        </xdr:sp>
        <xdr:clientData fLocksWithSheet="0"/>
      </xdr:oneCellAnchor>
    </mc:Choice>
    <mc:Fallback/>
  </mc:AlternateContent>
  <mc:AlternateContent xmlns:mc="http://schemas.openxmlformats.org/markup-compatibility/2006">
    <mc:Choice xmlns:a14="http://schemas.microsoft.com/office/drawing/2010/main" Requires="a14">
      <xdr:twoCellAnchor editAs="oneCell">
        <xdr:from>
          <xdr:col>1</xdr:col>
          <xdr:colOff>12700</xdr:colOff>
          <xdr:row>38</xdr:row>
          <xdr:rowOff>12700</xdr:rowOff>
        </xdr:from>
        <xdr:to>
          <xdr:col>6</xdr:col>
          <xdr:colOff>749300</xdr:colOff>
          <xdr:row>38</xdr:row>
          <xdr:rowOff>215900</xdr:rowOff>
        </xdr:to>
        <xdr:sp macro="" textlink="">
          <xdr:nvSpPr>
            <xdr:cNvPr id="2130" name="Drop Down 82" hidden="1">
              <a:extLst>
                <a:ext uri="{63B3BB69-23CF-44E3-9099-C40C66FF867C}">
                  <a14:compatExt spid="_x0000_s21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12700</xdr:colOff>
          <xdr:row>40</xdr:row>
          <xdr:rowOff>12700</xdr:rowOff>
        </xdr:from>
        <xdr:to>
          <xdr:col>6</xdr:col>
          <xdr:colOff>749300</xdr:colOff>
          <xdr:row>40</xdr:row>
          <xdr:rowOff>215900</xdr:rowOff>
        </xdr:to>
        <xdr:sp macro="" textlink="">
          <xdr:nvSpPr>
            <xdr:cNvPr id="2131" name="Drop Down 83" hidden="1">
              <a:extLst>
                <a:ext uri="{63B3BB69-23CF-44E3-9099-C40C66FF867C}">
                  <a14:compatExt spid="_x0000_s213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12700</xdr:colOff>
          <xdr:row>42</xdr:row>
          <xdr:rowOff>12700</xdr:rowOff>
        </xdr:from>
        <xdr:to>
          <xdr:col>6</xdr:col>
          <xdr:colOff>749300</xdr:colOff>
          <xdr:row>42</xdr:row>
          <xdr:rowOff>215900</xdr:rowOff>
        </xdr:to>
        <xdr:sp macro="" textlink="">
          <xdr:nvSpPr>
            <xdr:cNvPr id="2132" name="Drop Down 84" hidden="1">
              <a:extLst>
                <a:ext uri="{63B3BB69-23CF-44E3-9099-C40C66FF867C}">
                  <a14:compatExt spid="_x0000_s21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12700</xdr:colOff>
          <xdr:row>44</xdr:row>
          <xdr:rowOff>12700</xdr:rowOff>
        </xdr:from>
        <xdr:to>
          <xdr:col>6</xdr:col>
          <xdr:colOff>749300</xdr:colOff>
          <xdr:row>44</xdr:row>
          <xdr:rowOff>215900</xdr:rowOff>
        </xdr:to>
        <xdr:sp macro="" textlink="">
          <xdr:nvSpPr>
            <xdr:cNvPr id="2133" name="Drop Down 85" hidden="1">
              <a:extLst>
                <a:ext uri="{63B3BB69-23CF-44E3-9099-C40C66FF867C}">
                  <a14:compatExt spid="_x0000_s2133"/>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aten/TABELLEN/LVU/Ergebnistabellen/2007/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row r="18">
          <cell r="B18" t="str">
            <v>Butyrometer Methode</v>
          </cell>
        </row>
      </sheetData>
      <sheetData sheetId="10"/>
      <sheetData sheetId="11" refreshError="1"/>
      <sheetData sheetId="12"/>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3" Type="http://schemas.openxmlformats.org/officeDocument/2006/relationships/drawing" Target="../drawings/drawing2.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omments" Target="../comments3.xml"/><Relationship Id="rId2" Type="http://schemas.openxmlformats.org/officeDocument/2006/relationships/printerSettings" Target="../printerSettings/printerSettings8.bin"/><Relationship Id="rId16" Type="http://schemas.openxmlformats.org/officeDocument/2006/relationships/ctrlProp" Target="../ctrlProps/ctrlProp12.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36328125" defaultRowHeight="14" x14ac:dyDescent="0.3"/>
  <cols>
    <col min="1" max="2" width="27.81640625" style="35" customWidth="1"/>
    <col min="3" max="3" width="30.6328125" style="35" customWidth="1"/>
    <col min="4" max="16384" width="11.36328125" style="35"/>
  </cols>
  <sheetData>
    <row r="1" spans="1:3" ht="30.75" customHeight="1" x14ac:dyDescent="0.3">
      <c r="A1" s="79" t="s">
        <v>44</v>
      </c>
      <c r="B1" s="80"/>
      <c r="C1" s="80"/>
    </row>
    <row r="2" spans="1:3" ht="51.75" customHeight="1" x14ac:dyDescent="0.3">
      <c r="A2" s="82" t="s">
        <v>60</v>
      </c>
      <c r="B2" s="83"/>
      <c r="C2" s="83"/>
    </row>
    <row r="3" spans="1:3" ht="74.25" customHeight="1" x14ac:dyDescent="0.3">
      <c r="A3" s="81" t="s">
        <v>81</v>
      </c>
      <c r="B3" s="81"/>
      <c r="C3" s="81"/>
    </row>
    <row r="4" spans="1:3" ht="80.5" customHeight="1" x14ac:dyDescent="0.45">
      <c r="A4" s="81" t="s">
        <v>86</v>
      </c>
      <c r="B4" s="84"/>
      <c r="C4" s="84"/>
    </row>
    <row r="5" spans="1:3" ht="30.25" customHeight="1" x14ac:dyDescent="0.35">
      <c r="A5" s="85"/>
      <c r="B5" s="85"/>
      <c r="C5" s="85"/>
    </row>
    <row r="6" spans="1:3" ht="30.25" customHeight="1" x14ac:dyDescent="0.3">
      <c r="A6" s="36" t="s">
        <v>45</v>
      </c>
    </row>
    <row r="7" spans="1:3" ht="54" customHeight="1" x14ac:dyDescent="0.3">
      <c r="A7" s="77" t="s">
        <v>46</v>
      </c>
      <c r="B7" s="78"/>
      <c r="C7" s="78"/>
    </row>
    <row r="9" spans="1:3" x14ac:dyDescent="0.3">
      <c r="A9" s="37" t="s">
        <v>47</v>
      </c>
      <c r="B9" s="37" t="s">
        <v>48</v>
      </c>
    </row>
    <row r="10" spans="1:3" ht="15.5" x14ac:dyDescent="0.3">
      <c r="A10" s="8">
        <v>1379</v>
      </c>
      <c r="B10" s="8">
        <v>1380</v>
      </c>
    </row>
    <row r="11" spans="1:3" ht="15.5" x14ac:dyDescent="0.3">
      <c r="A11" s="8">
        <v>179.34</v>
      </c>
      <c r="B11" s="8">
        <v>179</v>
      </c>
    </row>
    <row r="12" spans="1:3" ht="15.5" x14ac:dyDescent="0.3">
      <c r="A12" s="8">
        <v>80.12</v>
      </c>
      <c r="B12" s="8">
        <v>80.099999999999994</v>
      </c>
    </row>
    <row r="13" spans="1:3" ht="15.5" x14ac:dyDescent="0.3">
      <c r="A13" s="8">
        <v>7.8</v>
      </c>
      <c r="B13" s="34">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
  <sheetViews>
    <sheetView workbookViewId="0"/>
  </sheetViews>
  <sheetFormatPr baseColWidth="10" defaultColWidth="11.36328125" defaultRowHeight="14" x14ac:dyDescent="0.3"/>
  <cols>
    <col min="1" max="16384" width="11.36328125" style="67"/>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36328125" defaultRowHeight="15.5" x14ac:dyDescent="0.35"/>
  <cols>
    <col min="1" max="3" width="27.81640625" style="5" customWidth="1"/>
    <col min="4" max="16384" width="11.36328125" style="5"/>
  </cols>
  <sheetData>
    <row r="1" spans="1:5" ht="27.75" customHeight="1" x14ac:dyDescent="0.35">
      <c r="A1" s="86" t="s">
        <v>42</v>
      </c>
      <c r="B1" s="86"/>
      <c r="C1" s="86"/>
    </row>
    <row r="2" spans="1:5" ht="54" customHeight="1" x14ac:dyDescent="0.35">
      <c r="A2" s="87" t="s">
        <v>71</v>
      </c>
      <c r="B2" s="87"/>
      <c r="C2" s="87"/>
    </row>
    <row r="3" spans="1:5" ht="98.4" customHeight="1" x14ac:dyDescent="0.35">
      <c r="A3" s="91" t="s">
        <v>37</v>
      </c>
      <c r="B3" s="91"/>
      <c r="C3" s="91"/>
    </row>
    <row r="4" spans="1:5" ht="39.9" customHeight="1" x14ac:dyDescent="0.35">
      <c r="A4" s="92" t="s">
        <v>43</v>
      </c>
      <c r="B4" s="92"/>
      <c r="C4" s="92"/>
    </row>
    <row r="5" spans="1:5" ht="96.75" customHeight="1" x14ac:dyDescent="0.35">
      <c r="A5" s="88" t="s">
        <v>72</v>
      </c>
      <c r="B5" s="89"/>
      <c r="C5" s="89"/>
    </row>
    <row r="6" spans="1:5" ht="96.75" customHeight="1" x14ac:dyDescent="0.35">
      <c r="A6" s="88" t="s">
        <v>73</v>
      </c>
      <c r="B6" s="91"/>
      <c r="C6" s="91"/>
    </row>
    <row r="7" spans="1:5" ht="117.75" customHeight="1" x14ac:dyDescent="0.35">
      <c r="A7" s="87" t="s">
        <v>74</v>
      </c>
      <c r="B7" s="90"/>
      <c r="C7" s="90"/>
      <c r="E7" s="6"/>
    </row>
    <row r="8" spans="1:5" ht="66.75" customHeight="1" x14ac:dyDescent="0.35">
      <c r="A8" s="93" t="s">
        <v>22</v>
      </c>
      <c r="B8" s="94"/>
      <c r="C8" s="95"/>
      <c r="E8" s="6"/>
    </row>
    <row r="9" spans="1:5" ht="31" x14ac:dyDescent="0.35">
      <c r="A9" s="7" t="s">
        <v>36</v>
      </c>
      <c r="B9" s="7" t="s">
        <v>39</v>
      </c>
      <c r="C9" s="9"/>
    </row>
    <row r="10" spans="1:5" x14ac:dyDescent="0.35">
      <c r="A10" s="8">
        <v>1379</v>
      </c>
      <c r="B10" s="8">
        <v>1380</v>
      </c>
    </row>
    <row r="11" spans="1:5" x14ac:dyDescent="0.35">
      <c r="A11" s="8">
        <v>179.34</v>
      </c>
      <c r="B11" s="8">
        <v>179</v>
      </c>
    </row>
    <row r="12" spans="1:5" x14ac:dyDescent="0.35">
      <c r="A12" s="8">
        <v>80.12</v>
      </c>
      <c r="B12" s="8">
        <v>80.099999999999994</v>
      </c>
    </row>
    <row r="13" spans="1:5" x14ac:dyDescent="0.35">
      <c r="A13" s="8">
        <v>7.8</v>
      </c>
      <c r="B13" s="34">
        <v>7.8</v>
      </c>
    </row>
    <row r="14" spans="1:5" ht="24" hidden="1" customHeight="1" x14ac:dyDescent="0.35">
      <c r="A14" s="91"/>
      <c r="B14" s="89"/>
      <c r="C14" s="89"/>
    </row>
    <row r="15" spans="1:5" ht="126" customHeight="1" x14ac:dyDescent="0.35">
      <c r="A15" s="87" t="s">
        <v>75</v>
      </c>
      <c r="B15" s="87"/>
      <c r="C15" s="87"/>
    </row>
    <row r="16" spans="1:5" ht="84.15" customHeight="1" x14ac:dyDescent="0.35">
      <c r="A16" s="87" t="s">
        <v>76</v>
      </c>
      <c r="B16" s="87"/>
      <c r="C16" s="87"/>
    </row>
    <row r="17" spans="1:3" ht="50.15" customHeight="1" x14ac:dyDescent="0.35">
      <c r="A17" s="91" t="s">
        <v>77</v>
      </c>
      <c r="B17" s="89"/>
      <c r="C17" s="89"/>
    </row>
    <row r="18" spans="1:3" ht="80.400000000000006" customHeight="1" x14ac:dyDescent="0.35">
      <c r="A18" s="91" t="s">
        <v>21</v>
      </c>
      <c r="B18" s="89"/>
      <c r="C18" s="89"/>
    </row>
  </sheetData>
  <sheetProtection password="CAA1" sheet="1" objects="1" scenarios="1"/>
  <mergeCells count="13">
    <mergeCell ref="A17:C17"/>
    <mergeCell ref="A8:C8"/>
    <mergeCell ref="A18:C18"/>
    <mergeCell ref="A14:C14"/>
    <mergeCell ref="A15:C15"/>
    <mergeCell ref="A16:C16"/>
    <mergeCell ref="A1:C1"/>
    <mergeCell ref="A2:C2"/>
    <mergeCell ref="A5:C5"/>
    <mergeCell ref="A7:C7"/>
    <mergeCell ref="A3:C3"/>
    <mergeCell ref="A4:C4"/>
    <mergeCell ref="A6:C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heetViews>
  <sheetFormatPr baseColWidth="10" defaultColWidth="11.36328125" defaultRowHeight="15.5" x14ac:dyDescent="0.35"/>
  <cols>
    <col min="1" max="3" width="27.81640625" style="1" customWidth="1"/>
    <col min="4" max="16384" width="11.36328125" style="1"/>
  </cols>
  <sheetData>
    <row r="1" spans="1:4" x14ac:dyDescent="0.35">
      <c r="A1" s="3" t="s">
        <v>11</v>
      </c>
      <c r="B1" s="3"/>
      <c r="C1" s="3"/>
      <c r="D1" s="3"/>
    </row>
    <row r="2" spans="1:4" ht="72" customHeight="1" x14ac:dyDescent="0.35">
      <c r="A2" s="96" t="s">
        <v>25</v>
      </c>
      <c r="B2" s="97"/>
      <c r="C2" s="97"/>
    </row>
    <row r="3" spans="1:4" ht="59.25" customHeight="1" x14ac:dyDescent="0.35">
      <c r="A3" s="96" t="s">
        <v>26</v>
      </c>
      <c r="B3" s="97"/>
      <c r="C3" s="97"/>
    </row>
    <row r="4" spans="1:4" ht="108" customHeight="1" x14ac:dyDescent="0.35">
      <c r="A4" s="96" t="s">
        <v>27</v>
      </c>
      <c r="B4" s="97"/>
      <c r="C4" s="97"/>
    </row>
    <row r="5" spans="1:4" ht="154.5" customHeight="1" x14ac:dyDescent="0.35">
      <c r="A5" s="96" t="s">
        <v>28</v>
      </c>
      <c r="B5" s="96"/>
      <c r="C5" s="96"/>
    </row>
    <row r="6" spans="1:4" ht="141.75" customHeight="1" x14ac:dyDescent="0.35">
      <c r="A6" s="96" t="s">
        <v>29</v>
      </c>
      <c r="B6" s="96"/>
      <c r="C6" s="96"/>
    </row>
    <row r="7" spans="1:4" ht="195" customHeight="1" x14ac:dyDescent="0.35">
      <c r="A7" s="96" t="s">
        <v>30</v>
      </c>
      <c r="B7" s="97"/>
      <c r="C7" s="97"/>
    </row>
    <row r="8" spans="1:4" ht="79.5" customHeight="1" x14ac:dyDescent="0.35">
      <c r="A8" s="96" t="s">
        <v>56</v>
      </c>
      <c r="B8" s="97"/>
      <c r="C8" s="97"/>
    </row>
    <row r="9" spans="1:4" x14ac:dyDescent="0.35">
      <c r="A9" s="97"/>
      <c r="B9" s="97"/>
      <c r="C9" s="97"/>
    </row>
    <row r="10" spans="1:4" x14ac:dyDescent="0.35">
      <c r="A10" s="97"/>
      <c r="B10" s="97"/>
      <c r="C10" s="97"/>
    </row>
    <row r="11" spans="1:4" x14ac:dyDescent="0.35">
      <c r="A11" s="97"/>
      <c r="B11" s="97"/>
      <c r="C11" s="97"/>
    </row>
    <row r="12" spans="1:4" x14ac:dyDescent="0.35">
      <c r="A12" s="97"/>
      <c r="B12" s="97"/>
      <c r="C12" s="97"/>
    </row>
    <row r="13" spans="1:4" x14ac:dyDescent="0.35">
      <c r="A13" s="97"/>
      <c r="B13" s="97"/>
      <c r="C13" s="97"/>
    </row>
    <row r="14" spans="1:4" x14ac:dyDescent="0.35">
      <c r="A14" s="97"/>
      <c r="B14" s="97"/>
      <c r="C14" s="97"/>
    </row>
    <row r="15" spans="1:4" x14ac:dyDescent="0.35">
      <c r="A15" s="97"/>
      <c r="B15" s="97"/>
      <c r="C15" s="97"/>
    </row>
    <row r="16" spans="1:4" x14ac:dyDescent="0.35">
      <c r="A16" s="97"/>
      <c r="B16" s="97"/>
      <c r="C16" s="97"/>
    </row>
  </sheetData>
  <sheetProtection password="CAA1" sheet="1" objects="1" scenarios="1"/>
  <mergeCells count="15">
    <mergeCell ref="A15:C15"/>
    <mergeCell ref="A16:C16"/>
    <mergeCell ref="A9:C9"/>
    <mergeCell ref="A10:C10"/>
    <mergeCell ref="A11:C11"/>
    <mergeCell ref="A12:C12"/>
    <mergeCell ref="A13:C13"/>
    <mergeCell ref="A14:C14"/>
    <mergeCell ref="A2:C2"/>
    <mergeCell ref="A4:C4"/>
    <mergeCell ref="A7:C7"/>
    <mergeCell ref="A8:C8"/>
    <mergeCell ref="A3:C3"/>
    <mergeCell ref="A5:C5"/>
    <mergeCell ref="A6:C6"/>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dimension ref="A1:C7"/>
  <sheetViews>
    <sheetView workbookViewId="0">
      <selection sqref="A1:C1"/>
    </sheetView>
  </sheetViews>
  <sheetFormatPr baseColWidth="10" defaultColWidth="11.36328125" defaultRowHeight="14" x14ac:dyDescent="0.3"/>
  <cols>
    <col min="1" max="3" width="27.81640625" style="35" customWidth="1"/>
    <col min="4" max="16384" width="11.36328125" style="35"/>
  </cols>
  <sheetData>
    <row r="1" spans="1:3" ht="15" x14ac:dyDescent="0.3">
      <c r="A1" s="80" t="s">
        <v>58</v>
      </c>
      <c r="B1" s="80"/>
      <c r="C1" s="80"/>
    </row>
    <row r="2" spans="1:3" ht="80.150000000000006" customHeight="1" x14ac:dyDescent="0.3">
      <c r="A2" s="82" t="s">
        <v>65</v>
      </c>
      <c r="B2" s="83"/>
      <c r="C2" s="83"/>
    </row>
    <row r="3" spans="1:3" ht="60" customHeight="1" x14ac:dyDescent="0.3">
      <c r="A3" s="82" t="s">
        <v>78</v>
      </c>
      <c r="B3" s="83"/>
      <c r="C3" s="83"/>
    </row>
    <row r="4" spans="1:3" ht="60.75" customHeight="1" x14ac:dyDescent="0.3">
      <c r="A4" s="82" t="s">
        <v>59</v>
      </c>
      <c r="B4" s="83"/>
      <c r="C4" s="83"/>
    </row>
    <row r="5" spans="1:3" ht="50.15" customHeight="1" x14ac:dyDescent="0.3">
      <c r="A5" s="82" t="s">
        <v>79</v>
      </c>
      <c r="B5" s="82"/>
      <c r="C5" s="82"/>
    </row>
    <row r="6" spans="1:3" ht="80.150000000000006" customHeight="1" x14ac:dyDescent="0.3">
      <c r="A6" s="82" t="s">
        <v>80</v>
      </c>
      <c r="B6" s="83"/>
      <c r="C6" s="83"/>
    </row>
    <row r="7" spans="1:3" ht="65.150000000000006" customHeight="1" x14ac:dyDescent="0.3">
      <c r="A7" s="82" t="s">
        <v>85</v>
      </c>
      <c r="B7" s="83"/>
      <c r="C7" s="83"/>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Normal="100" workbookViewId="0">
      <selection sqref="A1:H1"/>
    </sheetView>
  </sheetViews>
  <sheetFormatPr baseColWidth="10" defaultColWidth="11.453125" defaultRowHeight="14" x14ac:dyDescent="0.3"/>
  <cols>
    <col min="1" max="8" width="10.6328125" style="75" customWidth="1"/>
    <col min="9" max="256" width="11.453125" style="75"/>
    <col min="257" max="264" width="10.6328125" style="75" customWidth="1"/>
    <col min="265" max="512" width="11.453125" style="75"/>
    <col min="513" max="520" width="10.6328125" style="75" customWidth="1"/>
    <col min="521" max="768" width="11.453125" style="75"/>
    <col min="769" max="776" width="10.6328125" style="75" customWidth="1"/>
    <col min="777" max="1024" width="11.453125" style="75"/>
    <col min="1025" max="1032" width="10.6328125" style="75" customWidth="1"/>
    <col min="1033" max="1280" width="11.453125" style="75"/>
    <col min="1281" max="1288" width="10.6328125" style="75" customWidth="1"/>
    <col min="1289" max="1536" width="11.453125" style="75"/>
    <col min="1537" max="1544" width="10.6328125" style="75" customWidth="1"/>
    <col min="1545" max="1792" width="11.453125" style="75"/>
    <col min="1793" max="1800" width="10.6328125" style="75" customWidth="1"/>
    <col min="1801" max="2048" width="11.453125" style="75"/>
    <col min="2049" max="2056" width="10.6328125" style="75" customWidth="1"/>
    <col min="2057" max="2304" width="11.453125" style="75"/>
    <col min="2305" max="2312" width="10.6328125" style="75" customWidth="1"/>
    <col min="2313" max="2560" width="11.453125" style="75"/>
    <col min="2561" max="2568" width="10.6328125" style="75" customWidth="1"/>
    <col min="2569" max="2816" width="11.453125" style="75"/>
    <col min="2817" max="2824" width="10.6328125" style="75" customWidth="1"/>
    <col min="2825" max="3072" width="11.453125" style="75"/>
    <col min="3073" max="3080" width="10.6328125" style="75" customWidth="1"/>
    <col min="3081" max="3328" width="11.453125" style="75"/>
    <col min="3329" max="3336" width="10.6328125" style="75" customWidth="1"/>
    <col min="3337" max="3584" width="11.453125" style="75"/>
    <col min="3585" max="3592" width="10.6328125" style="75" customWidth="1"/>
    <col min="3593" max="3840" width="11.453125" style="75"/>
    <col min="3841" max="3848" width="10.6328125" style="75" customWidth="1"/>
    <col min="3849" max="4096" width="11.453125" style="75"/>
    <col min="4097" max="4104" width="10.6328125" style="75" customWidth="1"/>
    <col min="4105" max="4352" width="11.453125" style="75"/>
    <col min="4353" max="4360" width="10.6328125" style="75" customWidth="1"/>
    <col min="4361" max="4608" width="11.453125" style="75"/>
    <col min="4609" max="4616" width="10.6328125" style="75" customWidth="1"/>
    <col min="4617" max="4864" width="11.453125" style="75"/>
    <col min="4865" max="4872" width="10.6328125" style="75" customWidth="1"/>
    <col min="4873" max="5120" width="11.453125" style="75"/>
    <col min="5121" max="5128" width="10.6328125" style="75" customWidth="1"/>
    <col min="5129" max="5376" width="11.453125" style="75"/>
    <col min="5377" max="5384" width="10.6328125" style="75" customWidth="1"/>
    <col min="5385" max="5632" width="11.453125" style="75"/>
    <col min="5633" max="5640" width="10.6328125" style="75" customWidth="1"/>
    <col min="5641" max="5888" width="11.453125" style="75"/>
    <col min="5889" max="5896" width="10.6328125" style="75" customWidth="1"/>
    <col min="5897" max="6144" width="11.453125" style="75"/>
    <col min="6145" max="6152" width="10.6328125" style="75" customWidth="1"/>
    <col min="6153" max="6400" width="11.453125" style="75"/>
    <col min="6401" max="6408" width="10.6328125" style="75" customWidth="1"/>
    <col min="6409" max="6656" width="11.453125" style="75"/>
    <col min="6657" max="6664" width="10.6328125" style="75" customWidth="1"/>
    <col min="6665" max="6912" width="11.453125" style="75"/>
    <col min="6913" max="6920" width="10.6328125" style="75" customWidth="1"/>
    <col min="6921" max="7168" width="11.453125" style="75"/>
    <col min="7169" max="7176" width="10.6328125" style="75" customWidth="1"/>
    <col min="7177" max="7424" width="11.453125" style="75"/>
    <col min="7425" max="7432" width="10.6328125" style="75" customWidth="1"/>
    <col min="7433" max="7680" width="11.453125" style="75"/>
    <col min="7681" max="7688" width="10.6328125" style="75" customWidth="1"/>
    <col min="7689" max="7936" width="11.453125" style="75"/>
    <col min="7937" max="7944" width="10.6328125" style="75" customWidth="1"/>
    <col min="7945" max="8192" width="11.453125" style="75"/>
    <col min="8193" max="8200" width="10.6328125" style="75" customWidth="1"/>
    <col min="8201" max="8448" width="11.453125" style="75"/>
    <col min="8449" max="8456" width="10.6328125" style="75" customWidth="1"/>
    <col min="8457" max="8704" width="11.453125" style="75"/>
    <col min="8705" max="8712" width="10.6328125" style="75" customWidth="1"/>
    <col min="8713" max="8960" width="11.453125" style="75"/>
    <col min="8961" max="8968" width="10.6328125" style="75" customWidth="1"/>
    <col min="8969" max="9216" width="11.453125" style="75"/>
    <col min="9217" max="9224" width="10.6328125" style="75" customWidth="1"/>
    <col min="9225" max="9472" width="11.453125" style="75"/>
    <col min="9473" max="9480" width="10.6328125" style="75" customWidth="1"/>
    <col min="9481" max="9728" width="11.453125" style="75"/>
    <col min="9729" max="9736" width="10.6328125" style="75" customWidth="1"/>
    <col min="9737" max="9984" width="11.453125" style="75"/>
    <col min="9985" max="9992" width="10.6328125" style="75" customWidth="1"/>
    <col min="9993" max="10240" width="11.453125" style="75"/>
    <col min="10241" max="10248" width="10.6328125" style="75" customWidth="1"/>
    <col min="10249" max="10496" width="11.453125" style="75"/>
    <col min="10497" max="10504" width="10.6328125" style="75" customWidth="1"/>
    <col min="10505" max="10752" width="11.453125" style="75"/>
    <col min="10753" max="10760" width="10.6328125" style="75" customWidth="1"/>
    <col min="10761" max="11008" width="11.453125" style="75"/>
    <col min="11009" max="11016" width="10.6328125" style="75" customWidth="1"/>
    <col min="11017" max="11264" width="11.453125" style="75"/>
    <col min="11265" max="11272" width="10.6328125" style="75" customWidth="1"/>
    <col min="11273" max="11520" width="11.453125" style="75"/>
    <col min="11521" max="11528" width="10.6328125" style="75" customWidth="1"/>
    <col min="11529" max="11776" width="11.453125" style="75"/>
    <col min="11777" max="11784" width="10.6328125" style="75" customWidth="1"/>
    <col min="11785" max="12032" width="11.453125" style="75"/>
    <col min="12033" max="12040" width="10.6328125" style="75" customWidth="1"/>
    <col min="12041" max="12288" width="11.453125" style="75"/>
    <col min="12289" max="12296" width="10.6328125" style="75" customWidth="1"/>
    <col min="12297" max="12544" width="11.453125" style="75"/>
    <col min="12545" max="12552" width="10.6328125" style="75" customWidth="1"/>
    <col min="12553" max="12800" width="11.453125" style="75"/>
    <col min="12801" max="12808" width="10.6328125" style="75" customWidth="1"/>
    <col min="12809" max="13056" width="11.453125" style="75"/>
    <col min="13057" max="13064" width="10.6328125" style="75" customWidth="1"/>
    <col min="13065" max="13312" width="11.453125" style="75"/>
    <col min="13313" max="13320" width="10.6328125" style="75" customWidth="1"/>
    <col min="13321" max="13568" width="11.453125" style="75"/>
    <col min="13569" max="13576" width="10.6328125" style="75" customWidth="1"/>
    <col min="13577" max="13824" width="11.453125" style="75"/>
    <col min="13825" max="13832" width="10.6328125" style="75" customWidth="1"/>
    <col min="13833" max="14080" width="11.453125" style="75"/>
    <col min="14081" max="14088" width="10.6328125" style="75" customWidth="1"/>
    <col min="14089" max="14336" width="11.453125" style="75"/>
    <col min="14337" max="14344" width="10.6328125" style="75" customWidth="1"/>
    <col min="14345" max="14592" width="11.453125" style="75"/>
    <col min="14593" max="14600" width="10.6328125" style="75" customWidth="1"/>
    <col min="14601" max="14848" width="11.453125" style="75"/>
    <col min="14849" max="14856" width="10.6328125" style="75" customWidth="1"/>
    <col min="14857" max="15104" width="11.453125" style="75"/>
    <col min="15105" max="15112" width="10.6328125" style="75" customWidth="1"/>
    <col min="15113" max="15360" width="11.453125" style="75"/>
    <col min="15361" max="15368" width="10.6328125" style="75" customWidth="1"/>
    <col min="15369" max="15616" width="11.453125" style="75"/>
    <col min="15617" max="15624" width="10.6328125" style="75" customWidth="1"/>
    <col min="15625" max="15872" width="11.453125" style="75"/>
    <col min="15873" max="15880" width="10.6328125" style="75" customWidth="1"/>
    <col min="15881" max="16128" width="11.453125" style="75"/>
    <col min="16129" max="16136" width="10.6328125" style="75" customWidth="1"/>
    <col min="16137" max="16384" width="11.453125" style="75"/>
  </cols>
  <sheetData>
    <row r="1" spans="1:8" ht="20.149999999999999" customHeight="1" x14ac:dyDescent="0.35">
      <c r="A1" s="100" t="s">
        <v>198</v>
      </c>
      <c r="B1" s="100"/>
      <c r="C1" s="100"/>
      <c r="D1" s="100"/>
      <c r="E1" s="100"/>
      <c r="F1" s="100"/>
      <c r="G1" s="100"/>
      <c r="H1" s="100"/>
    </row>
    <row r="2" spans="1:8" ht="35" customHeight="1" x14ac:dyDescent="0.3">
      <c r="A2" s="98" t="s">
        <v>199</v>
      </c>
      <c r="B2" s="99"/>
      <c r="C2" s="99"/>
      <c r="D2" s="99"/>
      <c r="E2" s="99"/>
      <c r="F2" s="99"/>
      <c r="G2" s="99"/>
      <c r="H2" s="99"/>
    </row>
    <row r="3" spans="1:8" ht="35" customHeight="1" x14ac:dyDescent="0.3">
      <c r="A3" s="98" t="s">
        <v>200</v>
      </c>
      <c r="B3" s="99"/>
      <c r="C3" s="99"/>
      <c r="D3" s="99"/>
      <c r="E3" s="99"/>
      <c r="F3" s="99"/>
      <c r="G3" s="99"/>
      <c r="H3" s="99"/>
    </row>
    <row r="4" spans="1:8" ht="70.25" customHeight="1" x14ac:dyDescent="0.3">
      <c r="A4" s="98" t="s">
        <v>201</v>
      </c>
      <c r="B4" s="99"/>
      <c r="C4" s="99"/>
      <c r="D4" s="99"/>
      <c r="E4" s="99"/>
      <c r="F4" s="99"/>
      <c r="G4" s="99"/>
      <c r="H4" s="99"/>
    </row>
    <row r="5" spans="1:8" ht="53" customHeight="1" x14ac:dyDescent="0.3">
      <c r="A5" s="98" t="s">
        <v>202</v>
      </c>
      <c r="B5" s="99"/>
      <c r="C5" s="99"/>
      <c r="D5" s="99"/>
      <c r="E5" s="99"/>
      <c r="F5" s="99"/>
      <c r="G5" s="99"/>
      <c r="H5" s="99"/>
    </row>
    <row r="6" spans="1:8" ht="35" customHeight="1" x14ac:dyDescent="0.3">
      <c r="A6" s="98" t="s">
        <v>203</v>
      </c>
      <c r="B6" s="99"/>
      <c r="C6" s="99"/>
      <c r="D6" s="99"/>
      <c r="E6" s="99"/>
      <c r="F6" s="99"/>
      <c r="G6" s="99"/>
      <c r="H6" s="99"/>
    </row>
    <row r="7" spans="1:8" ht="88.25" customHeight="1" x14ac:dyDescent="0.3">
      <c r="A7" s="98" t="s">
        <v>204</v>
      </c>
      <c r="B7" s="99"/>
      <c r="C7" s="99"/>
      <c r="D7" s="99"/>
      <c r="E7" s="99"/>
      <c r="F7" s="99"/>
      <c r="G7" s="99"/>
      <c r="H7" s="99"/>
    </row>
    <row r="8" spans="1:8" ht="88.25" customHeight="1" x14ac:dyDescent="0.3">
      <c r="A8" s="98" t="s">
        <v>205</v>
      </c>
      <c r="B8" s="99"/>
      <c r="C8" s="99"/>
      <c r="D8" s="99"/>
      <c r="E8" s="99"/>
      <c r="F8" s="99"/>
      <c r="G8" s="99"/>
      <c r="H8" s="99"/>
    </row>
    <row r="9" spans="1:8" ht="70.25" customHeight="1" x14ac:dyDescent="0.3">
      <c r="A9" s="98" t="s">
        <v>206</v>
      </c>
      <c r="B9" s="99"/>
      <c r="C9" s="99"/>
      <c r="D9" s="99"/>
      <c r="E9" s="99"/>
      <c r="F9" s="99"/>
      <c r="G9" s="99"/>
      <c r="H9" s="99"/>
    </row>
    <row r="10" spans="1:8" ht="53" customHeight="1" x14ac:dyDescent="0.3">
      <c r="A10" s="98" t="s">
        <v>207</v>
      </c>
      <c r="B10" s="99"/>
      <c r="C10" s="99"/>
      <c r="D10" s="99"/>
      <c r="E10" s="99"/>
      <c r="F10" s="99"/>
      <c r="G10" s="99"/>
      <c r="H10" s="99"/>
    </row>
    <row r="11" spans="1:8" ht="70.25" customHeight="1" x14ac:dyDescent="0.3">
      <c r="A11" s="98" t="s">
        <v>208</v>
      </c>
      <c r="B11" s="99"/>
      <c r="C11" s="99"/>
      <c r="D11" s="99"/>
      <c r="E11" s="99"/>
      <c r="F11" s="99"/>
      <c r="G11" s="99"/>
      <c r="H11" s="99"/>
    </row>
    <row r="12" spans="1:8" ht="35" customHeight="1" x14ac:dyDescent="0.3">
      <c r="A12" s="98" t="s">
        <v>209</v>
      </c>
      <c r="B12" s="99"/>
      <c r="C12" s="99"/>
      <c r="D12" s="99"/>
      <c r="E12" s="99"/>
      <c r="F12" s="99"/>
      <c r="G12" s="99"/>
      <c r="H12" s="99"/>
    </row>
    <row r="13" spans="1:8" ht="97.25" customHeight="1" x14ac:dyDescent="0.3">
      <c r="A13" s="98" t="s">
        <v>210</v>
      </c>
      <c r="B13" s="99"/>
      <c r="C13" s="99"/>
      <c r="D13" s="99"/>
      <c r="E13" s="99"/>
      <c r="F13" s="99"/>
      <c r="G13" s="99"/>
      <c r="H13" s="99"/>
    </row>
    <row r="14" spans="1:8" ht="97.25" customHeight="1" x14ac:dyDescent="0.3">
      <c r="A14" s="98" t="s">
        <v>211</v>
      </c>
      <c r="B14" s="99"/>
      <c r="C14" s="99"/>
      <c r="D14" s="99"/>
      <c r="E14" s="99"/>
      <c r="F14" s="99"/>
      <c r="G14" s="99"/>
      <c r="H14" s="99"/>
    </row>
    <row r="15" spans="1:8" ht="20.149999999999999" customHeight="1" x14ac:dyDescent="0.3">
      <c r="A15" s="98" t="s">
        <v>212</v>
      </c>
      <c r="B15" s="99"/>
      <c r="C15" s="99"/>
      <c r="D15" s="99"/>
      <c r="E15" s="99"/>
      <c r="F15" s="99"/>
      <c r="G15" s="99"/>
      <c r="H15" s="99"/>
    </row>
    <row r="16" spans="1:8" x14ac:dyDescent="0.3">
      <c r="A16" s="98"/>
      <c r="B16" s="99"/>
      <c r="C16" s="99"/>
      <c r="D16" s="99"/>
      <c r="E16" s="99"/>
      <c r="F16" s="99"/>
      <c r="G16" s="99"/>
      <c r="H16" s="99"/>
    </row>
    <row r="17" spans="1:8" x14ac:dyDescent="0.3">
      <c r="A17" s="98"/>
      <c r="B17" s="99"/>
      <c r="C17" s="99"/>
      <c r="D17" s="99"/>
      <c r="E17" s="99"/>
      <c r="F17" s="99"/>
      <c r="G17" s="99"/>
      <c r="H17" s="99"/>
    </row>
    <row r="18" spans="1:8" x14ac:dyDescent="0.3">
      <c r="A18" s="98"/>
      <c r="B18" s="99"/>
      <c r="C18" s="99"/>
      <c r="D18" s="99"/>
      <c r="E18" s="99"/>
      <c r="F18" s="99"/>
      <c r="G18" s="99"/>
      <c r="H18" s="99"/>
    </row>
    <row r="19" spans="1:8" x14ac:dyDescent="0.3">
      <c r="A19" s="98"/>
      <c r="B19" s="99"/>
      <c r="C19" s="99"/>
      <c r="D19" s="99"/>
      <c r="E19" s="99"/>
      <c r="F19" s="99"/>
      <c r="G19" s="99"/>
      <c r="H19" s="99"/>
    </row>
    <row r="20" spans="1:8" x14ac:dyDescent="0.3">
      <c r="A20" s="98"/>
      <c r="B20" s="99"/>
      <c r="C20" s="99"/>
      <c r="D20" s="99"/>
      <c r="E20" s="99"/>
      <c r="F20" s="99"/>
      <c r="G20" s="99"/>
      <c r="H20" s="99"/>
    </row>
  </sheetData>
  <sheetProtection password="CAA1" sheet="1" objects="1" scenarios="1"/>
  <mergeCells count="20">
    <mergeCell ref="A19:H19"/>
    <mergeCell ref="A20:H20"/>
    <mergeCell ref="A13:H13"/>
    <mergeCell ref="A14:H14"/>
    <mergeCell ref="A15:H15"/>
    <mergeCell ref="A16:H16"/>
    <mergeCell ref="A17:H17"/>
    <mergeCell ref="A18:H18"/>
    <mergeCell ref="A12:H12"/>
    <mergeCell ref="A1:H1"/>
    <mergeCell ref="A2:H2"/>
    <mergeCell ref="A3:H3"/>
    <mergeCell ref="A4:H4"/>
    <mergeCell ref="A5:H5"/>
    <mergeCell ref="A6:H6"/>
    <mergeCell ref="A7:H7"/>
    <mergeCell ref="A8:H8"/>
    <mergeCell ref="A9:H9"/>
    <mergeCell ref="A10:H10"/>
    <mergeCell ref="A11:H11"/>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36328125" defaultRowHeight="14" x14ac:dyDescent="0.3"/>
  <cols>
    <col min="1" max="1" width="25.08984375" style="39" bestFit="1" customWidth="1"/>
    <col min="2" max="2" width="39" style="39" customWidth="1"/>
    <col min="3" max="16384" width="11.36328125" style="39"/>
  </cols>
  <sheetData>
    <row r="1" spans="1:7" ht="20.149999999999999" customHeight="1" x14ac:dyDescent="0.3">
      <c r="A1" s="38" t="s">
        <v>49</v>
      </c>
      <c r="C1" s="40" t="s">
        <v>50</v>
      </c>
    </row>
    <row r="2" spans="1:7" ht="20.149999999999999" customHeight="1" x14ac:dyDescent="0.3">
      <c r="A2" s="39" t="s">
        <v>51</v>
      </c>
      <c r="B2" s="41"/>
      <c r="C2" s="39" t="s">
        <v>51</v>
      </c>
    </row>
    <row r="3" spans="1:7" ht="20.149999999999999" customHeight="1" x14ac:dyDescent="0.3">
      <c r="A3" s="39" t="s">
        <v>52</v>
      </c>
      <c r="B3" s="68"/>
      <c r="C3" s="39" t="s">
        <v>53</v>
      </c>
    </row>
    <row r="4" spans="1:7" ht="20.149999999999999" customHeight="1" x14ac:dyDescent="0.3">
      <c r="A4" s="39" t="s">
        <v>54</v>
      </c>
      <c r="B4" s="41"/>
      <c r="C4" s="39" t="s">
        <v>55</v>
      </c>
    </row>
    <row r="5" spans="1:7" ht="20.149999999999999" customHeight="1" x14ac:dyDescent="0.3"/>
    <row r="6" spans="1:7" ht="45" customHeight="1" x14ac:dyDescent="0.3">
      <c r="A6" s="104" t="s">
        <v>82</v>
      </c>
      <c r="B6" s="105"/>
      <c r="C6" s="105"/>
      <c r="D6" s="105"/>
      <c r="E6" s="105"/>
      <c r="F6" s="105"/>
      <c r="G6" s="105"/>
    </row>
    <row r="7" spans="1:7" ht="15" customHeight="1" x14ac:dyDescent="0.3"/>
    <row r="8" spans="1:7" ht="45" customHeight="1" x14ac:dyDescent="0.3">
      <c r="A8" s="104" t="s">
        <v>114</v>
      </c>
      <c r="B8" s="105"/>
      <c r="C8" s="105"/>
      <c r="D8" s="105"/>
      <c r="E8" s="105"/>
      <c r="F8" s="105"/>
      <c r="G8" s="105"/>
    </row>
    <row r="9" spans="1:7" ht="20.149999999999999" customHeight="1" x14ac:dyDescent="0.3">
      <c r="A9" s="42"/>
    </row>
    <row r="10" spans="1:7" ht="45" customHeight="1" x14ac:dyDescent="0.3">
      <c r="A10" s="101" t="s">
        <v>115</v>
      </c>
      <c r="B10" s="101"/>
      <c r="C10" s="101"/>
      <c r="D10" s="101"/>
      <c r="E10" s="101"/>
      <c r="F10" s="101"/>
      <c r="G10" s="101"/>
    </row>
    <row r="11" spans="1:7" ht="45" customHeight="1" x14ac:dyDescent="0.3">
      <c r="A11" s="101" t="s">
        <v>116</v>
      </c>
      <c r="B11" s="102"/>
      <c r="C11" s="102"/>
      <c r="D11" s="102"/>
      <c r="E11" s="102"/>
      <c r="F11" s="102"/>
      <c r="G11" s="102"/>
    </row>
    <row r="12" spans="1:7" ht="45" customHeight="1" x14ac:dyDescent="0.3">
      <c r="A12" s="101" t="s">
        <v>117</v>
      </c>
      <c r="B12" s="101"/>
      <c r="C12" s="102" t="s">
        <v>118</v>
      </c>
      <c r="D12" s="102"/>
      <c r="E12" s="102"/>
      <c r="F12" s="102"/>
      <c r="G12" s="65"/>
    </row>
    <row r="13" spans="1:7" ht="45" customHeight="1" x14ac:dyDescent="0.3">
      <c r="A13" s="64"/>
      <c r="B13" s="64"/>
      <c r="C13" s="65"/>
      <c r="D13" s="65"/>
      <c r="E13" s="65"/>
      <c r="F13" s="65"/>
      <c r="G13" s="65"/>
    </row>
    <row r="15" spans="1:7" x14ac:dyDescent="0.3">
      <c r="A15" s="39" t="s">
        <v>61</v>
      </c>
      <c r="B15" s="68"/>
      <c r="C15" s="103" t="s">
        <v>83</v>
      </c>
      <c r="D15" s="103"/>
      <c r="E15" s="103"/>
    </row>
    <row r="16" spans="1:7" x14ac:dyDescent="0.3">
      <c r="A16" s="39" t="s">
        <v>62</v>
      </c>
      <c r="B16" s="42" t="str">
        <f>IF(ISBLANK(B15),"",IF(B3=B15,"Kontrolle erfolgreich - check ok","FEHLER - ERROR"))</f>
        <v/>
      </c>
      <c r="C16" s="39" t="s">
        <v>84</v>
      </c>
    </row>
    <row r="17" spans="2:2" x14ac:dyDescent="0.3">
      <c r="B17" s="42" t="str">
        <f>IF(ISBLANK(B15),"",IF(ISERROR(FIND("@",B15,1)),"keine gültige eMail-Adresse",IF((VALUE(FIND("@",B15,1))&gt;1),"","keine gültige eMail-Adresse!")))</f>
        <v/>
      </c>
    </row>
    <row r="18" spans="2:2" x14ac:dyDescent="0.3">
      <c r="B18" s="42" t="str">
        <f>IF(ISBLANK(B15),"",IF(ISERROR(FIND("@",B15,1)),"no valid eMail-adress",IF((VALUE(FIND("@",B15,1))&gt;1),"","no valid eMail-address!")))</f>
        <v/>
      </c>
    </row>
    <row r="19" spans="2:2" x14ac:dyDescent="0.3">
      <c r="B19" s="39"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dimension ref="A1:G17"/>
  <sheetViews>
    <sheetView workbookViewId="0">
      <selection activeCell="A44" sqref="A44"/>
    </sheetView>
  </sheetViews>
  <sheetFormatPr baseColWidth="10" defaultRowHeight="14" x14ac:dyDescent="0.3"/>
  <cols>
    <col min="1" max="1" width="39.6328125" bestFit="1" customWidth="1"/>
    <col min="2" max="2" width="33.08984375" bestFit="1" customWidth="1"/>
  </cols>
  <sheetData>
    <row r="1" spans="1:7" x14ac:dyDescent="0.3">
      <c r="A1" t="s">
        <v>12</v>
      </c>
      <c r="B1" s="4" t="str">
        <f>IF(ISNUMBER(VALUE(Ergebnisse!G1)),IF(VALUE(Ergebnisse!G1)&gt;0,VALUE(Ergebnisse!G1),""),"")</f>
        <v/>
      </c>
      <c r="D1" t="s">
        <v>19</v>
      </c>
    </row>
    <row r="2" spans="1:7" x14ac:dyDescent="0.3">
      <c r="A2" t="s">
        <v>4</v>
      </c>
      <c r="B2" s="4" t="str">
        <f>IF(ISNUMBER(VALUE(Ergebnisse!G2)),IF(VALUE(Ergebnisse!G2)&gt;0,VALUE(Ergebnisse!G2),""),"")</f>
        <v/>
      </c>
    </row>
    <row r="3" spans="1:7" x14ac:dyDescent="0.3">
      <c r="A3" t="s">
        <v>13</v>
      </c>
      <c r="B3" s="30" t="s">
        <v>138</v>
      </c>
      <c r="D3" t="s">
        <v>18</v>
      </c>
    </row>
    <row r="4" spans="1:7" x14ac:dyDescent="0.3">
      <c r="A4" t="s">
        <v>14</v>
      </c>
      <c r="B4" s="4">
        <f>YEAR(Ergebnisse!E5)</f>
        <v>2020</v>
      </c>
      <c r="D4" s="10">
        <v>2</v>
      </c>
    </row>
    <row r="5" spans="1:7" x14ac:dyDescent="0.3">
      <c r="A5" t="s">
        <v>15</v>
      </c>
      <c r="B5" s="4" t="str">
        <f>D8</f>
        <v>N</v>
      </c>
      <c r="D5" t="str">
        <f>IF(D4=2,"N","J")</f>
        <v>N</v>
      </c>
      <c r="F5">
        <v>1</v>
      </c>
      <c r="G5" s="48" t="s">
        <v>67</v>
      </c>
    </row>
    <row r="6" spans="1:7" x14ac:dyDescent="0.3">
      <c r="A6" t="s">
        <v>38</v>
      </c>
      <c r="B6" s="4">
        <f>Ergebnisse!G3</f>
        <v>1</v>
      </c>
      <c r="F6">
        <v>2</v>
      </c>
      <c r="G6" s="48" t="s">
        <v>68</v>
      </c>
    </row>
    <row r="7" spans="1:7" x14ac:dyDescent="0.3">
      <c r="A7" t="s">
        <v>41</v>
      </c>
      <c r="B7" s="32">
        <f>Ergebnisse!E5</f>
        <v>44171</v>
      </c>
    </row>
    <row r="8" spans="1:7" x14ac:dyDescent="0.3">
      <c r="A8" t="s">
        <v>16</v>
      </c>
      <c r="B8" s="4">
        <v>8</v>
      </c>
      <c r="D8" t="str">
        <f>LEFT(D5,1)</f>
        <v>N</v>
      </c>
    </row>
    <row r="9" spans="1:7" x14ac:dyDescent="0.3">
      <c r="A9" t="s">
        <v>17</v>
      </c>
      <c r="B9" s="4">
        <v>2</v>
      </c>
    </row>
    <row r="10" spans="1:7" x14ac:dyDescent="0.3">
      <c r="A10" t="s">
        <v>23</v>
      </c>
      <c r="B10" s="2" t="str">
        <f>Ergebnisse!A19</f>
        <v>Gesamtasche</v>
      </c>
      <c r="C10" s="2" t="str">
        <f>Ergebnisse!B19</f>
        <v>g/100 g Probe1</v>
      </c>
    </row>
    <row r="11" spans="1:7" x14ac:dyDescent="0.3">
      <c r="A11" s="48" t="s">
        <v>163</v>
      </c>
      <c r="B11" s="2" t="str">
        <f>Ergebnisse!A20</f>
        <v>Säureunlösliche Asche</v>
      </c>
      <c r="C11" s="2" t="str">
        <f>Ergebnisse!B20</f>
        <v>g/100 g Probe1</v>
      </c>
    </row>
    <row r="12" spans="1:7" x14ac:dyDescent="0.3">
      <c r="A12" t="s">
        <v>24</v>
      </c>
      <c r="B12" s="2" t="str">
        <f>Ergebnisse!A21</f>
        <v>Wasser</v>
      </c>
      <c r="C12" s="2" t="str">
        <f>Ergebnisse!B21</f>
        <v>g/100 g Probe1</v>
      </c>
    </row>
    <row r="13" spans="1:7" x14ac:dyDescent="0.3">
      <c r="A13" t="s">
        <v>31</v>
      </c>
      <c r="B13" s="2" t="str">
        <f>Ergebnisse!A22</f>
        <v>Ätherisches Öl</v>
      </c>
      <c r="C13" s="2" t="str">
        <f>Ergebnisse!B22</f>
        <v>mL/100 g Probe1</v>
      </c>
    </row>
    <row r="14" spans="1:7" x14ac:dyDescent="0.3">
      <c r="A14" s="48" t="s">
        <v>188</v>
      </c>
      <c r="B14" s="2" t="str">
        <f>Ergebnisse!A23</f>
        <v>Linalool</v>
      </c>
      <c r="C14" s="2" t="str">
        <f>Ergebnisse!B23</f>
        <v>mg/100 g Probe1</v>
      </c>
    </row>
    <row r="15" spans="1:7" x14ac:dyDescent="0.3">
      <c r="A15" t="s">
        <v>217</v>
      </c>
      <c r="B15" s="2" t="str">
        <f>Ergebnisse!A24</f>
        <v>Estragol</v>
      </c>
      <c r="C15" s="2" t="str">
        <f>Ergebnisse!B24</f>
        <v>mg/100 g Probe1</v>
      </c>
    </row>
    <row r="16" spans="1:7" x14ac:dyDescent="0.3">
      <c r="A16" s="48" t="s">
        <v>218</v>
      </c>
      <c r="B16" s="2" t="str">
        <f>Ergebnisse!A25</f>
        <v xml:space="preserve">Eugenol </v>
      </c>
      <c r="C16" s="2" t="str">
        <f>Ergebnisse!B25</f>
        <v>mg/100 g Probe1</v>
      </c>
    </row>
    <row r="17" spans="1:3" x14ac:dyDescent="0.3">
      <c r="A17" t="s">
        <v>219</v>
      </c>
      <c r="B17" s="2" t="str">
        <f>Ergebnisse!A26</f>
        <v>Methyleugenol</v>
      </c>
      <c r="C17" s="2" t="str">
        <f>Ergebnisse!B26</f>
        <v>mg/100 g Probe1</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7"/>
  <dimension ref="A1:J46"/>
  <sheetViews>
    <sheetView zoomScale="110" zoomScaleNormal="110" workbookViewId="0">
      <selection activeCell="G1" sqref="G1"/>
    </sheetView>
  </sheetViews>
  <sheetFormatPr baseColWidth="10" defaultColWidth="11.36328125" defaultRowHeight="14" x14ac:dyDescent="0.3"/>
  <cols>
    <col min="1" max="1" width="30.08984375" style="15" customWidth="1"/>
    <col min="2" max="2" width="18.81640625" style="15" customWidth="1"/>
    <col min="3" max="3" width="13" style="15" bestFit="1" customWidth="1"/>
    <col min="4" max="6" width="15.81640625" style="15" customWidth="1"/>
    <col min="7" max="7" width="14.81640625" style="15" customWidth="1"/>
    <col min="8" max="8" width="9.81640625" style="15" customWidth="1"/>
    <col min="9" max="9" width="3.08984375" style="15" customWidth="1"/>
    <col min="10" max="10" width="11.81640625" style="15" customWidth="1"/>
    <col min="11" max="16384" width="11.36328125" style="15"/>
  </cols>
  <sheetData>
    <row r="1" spans="1:8" ht="21.9" customHeight="1" x14ac:dyDescent="0.45">
      <c r="A1" s="11" t="s">
        <v>0</v>
      </c>
      <c r="B1" s="12"/>
      <c r="E1" s="13" t="s">
        <v>3</v>
      </c>
      <c r="F1" s="14"/>
      <c r="G1" s="72"/>
    </row>
    <row r="2" spans="1:8" ht="21.9" customHeight="1" x14ac:dyDescent="0.45">
      <c r="A2" s="11" t="s">
        <v>139</v>
      </c>
      <c r="B2" s="12"/>
      <c r="E2" s="13" t="s">
        <v>4</v>
      </c>
      <c r="F2" s="14"/>
      <c r="G2" s="72"/>
    </row>
    <row r="3" spans="1:8" ht="21.9" customHeight="1" x14ac:dyDescent="0.45">
      <c r="A3" s="11"/>
      <c r="B3" s="12"/>
      <c r="E3" s="109" t="s">
        <v>57</v>
      </c>
      <c r="F3" s="109"/>
      <c r="G3" s="43">
        <v>1</v>
      </c>
    </row>
    <row r="4" spans="1:8" ht="21.9" customHeight="1" x14ac:dyDescent="0.4">
      <c r="A4" s="13" t="s">
        <v>10</v>
      </c>
      <c r="B4" s="114" t="s">
        <v>5</v>
      </c>
      <c r="C4" s="114"/>
      <c r="E4" s="44"/>
      <c r="F4" s="44" t="str">
        <f>IF(ISBLANK(G1),"",IF(ISNUMBER(VALUE(G1)),"","Bitte nur Ziffern eingeben (numbers only)"))</f>
        <v/>
      </c>
      <c r="G4" s="70" t="s">
        <v>157</v>
      </c>
      <c r="H4" s="16"/>
    </row>
    <row r="5" spans="1:8" ht="21.9" customHeight="1" x14ac:dyDescent="0.4">
      <c r="A5" s="16" t="s">
        <v>66</v>
      </c>
      <c r="E5" s="74">
        <v>44171</v>
      </c>
      <c r="F5" s="44" t="str">
        <f>IF(ISBLANK(G2),"",IF(ISNUMBER(VALUE(G2)),"","Bitte nur Ziffern eingeben (numbers only)"))</f>
        <v/>
      </c>
      <c r="G5" s="14"/>
      <c r="H5" s="16"/>
    </row>
    <row r="6" spans="1:8" ht="12.15" customHeight="1" x14ac:dyDescent="0.3"/>
    <row r="7" spans="1:8" s="18" customFormat="1" ht="39.9" customHeight="1" x14ac:dyDescent="0.3">
      <c r="A7" s="110" t="s">
        <v>112</v>
      </c>
      <c r="B7" s="111"/>
      <c r="C7" s="111"/>
      <c r="D7" s="111"/>
      <c r="E7" s="111"/>
      <c r="F7" s="111"/>
      <c r="G7" s="111"/>
    </row>
    <row r="8" spans="1:8" s="18" customFormat="1" ht="39.9" customHeight="1" x14ac:dyDescent="0.3">
      <c r="A8" s="110" t="s">
        <v>113</v>
      </c>
      <c r="B8" s="111"/>
      <c r="C8" s="111"/>
      <c r="D8" s="111"/>
      <c r="E8" s="111"/>
      <c r="F8" s="111"/>
      <c r="G8" s="111"/>
    </row>
    <row r="9" spans="1:8" s="18" customFormat="1" ht="39.9" customHeight="1" x14ac:dyDescent="0.3">
      <c r="A9" s="110" t="s">
        <v>69</v>
      </c>
      <c r="B9" s="111"/>
      <c r="C9" s="111"/>
      <c r="D9" s="111"/>
      <c r="E9" s="111"/>
      <c r="F9" s="111"/>
      <c r="G9" s="111"/>
    </row>
    <row r="10" spans="1:8" s="18" customFormat="1" ht="39.9" customHeight="1" x14ac:dyDescent="0.3">
      <c r="A10" s="113" t="s">
        <v>121</v>
      </c>
      <c r="B10" s="111"/>
      <c r="C10" s="111"/>
      <c r="D10" s="111"/>
      <c r="E10" s="111"/>
      <c r="F10" s="111"/>
      <c r="G10" s="111"/>
    </row>
    <row r="11" spans="1:8" s="18" customFormat="1" ht="39.9" customHeight="1" x14ac:dyDescent="0.3">
      <c r="A11" s="110" t="s">
        <v>63</v>
      </c>
      <c r="B11" s="111"/>
      <c r="C11" s="111"/>
      <c r="D11" s="111"/>
      <c r="E11" s="111"/>
      <c r="F11" s="111"/>
      <c r="G11" s="111"/>
    </row>
    <row r="12" spans="1:8" s="18" customFormat="1" ht="39.9" customHeight="1" x14ac:dyDescent="0.3">
      <c r="A12" s="110" t="s">
        <v>70</v>
      </c>
      <c r="B12" s="111"/>
      <c r="C12" s="111"/>
      <c r="D12" s="111"/>
      <c r="E12" s="111"/>
      <c r="F12" s="111"/>
      <c r="G12" s="111"/>
    </row>
    <row r="13" spans="1:8" s="18" customFormat="1" ht="25" customHeight="1" x14ac:dyDescent="0.3">
      <c r="A13" s="115"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3" s="115"/>
      <c r="C13" s="115"/>
      <c r="D13" s="115"/>
      <c r="E13" s="115"/>
      <c r="F13" s="115"/>
      <c r="G13" s="115"/>
    </row>
    <row r="14" spans="1:8" s="18" customFormat="1" ht="25" customHeight="1" x14ac:dyDescent="0.3">
      <c r="A14" s="115" t="str">
        <f>IF(OR(ISBLANK(G1),ISBLANK(G2)),"Nur wenn diese beiden Felder ausgefüllt sind, kann der Absender dieser Tabelle korrekt identifiziert werden.","")</f>
        <v>Nur wenn diese beiden Felder ausgefüllt sind, kann der Absender dieser Tabelle korrekt identifiziert werden.</v>
      </c>
      <c r="B14" s="115"/>
      <c r="C14" s="115"/>
      <c r="D14" s="115"/>
      <c r="E14" s="115"/>
      <c r="F14" s="115"/>
      <c r="G14" s="115"/>
    </row>
    <row r="15" spans="1:8" s="18" customFormat="1" ht="39.9" customHeight="1" x14ac:dyDescent="0.4">
      <c r="A15" s="112" t="s">
        <v>87</v>
      </c>
      <c r="B15" s="112"/>
      <c r="C15" s="112"/>
      <c r="D15" s="112"/>
      <c r="E15" s="112"/>
      <c r="F15" s="112"/>
      <c r="G15" s="47"/>
    </row>
    <row r="16" spans="1:8" ht="12.15" customHeight="1" x14ac:dyDescent="0.3"/>
    <row r="17" spans="1:10" s="22" customFormat="1" ht="39.9" customHeight="1" x14ac:dyDescent="0.35">
      <c r="A17" s="22" t="s">
        <v>1</v>
      </c>
      <c r="B17" s="22" t="s">
        <v>2</v>
      </c>
      <c r="C17" s="23" t="s">
        <v>40</v>
      </c>
      <c r="D17" s="23" t="s">
        <v>7</v>
      </c>
      <c r="E17" s="23" t="s">
        <v>8</v>
      </c>
      <c r="F17" s="23" t="s">
        <v>9</v>
      </c>
      <c r="G17" s="24" t="s">
        <v>91</v>
      </c>
      <c r="H17" s="25"/>
      <c r="I17" s="23"/>
    </row>
    <row r="18" spans="1:10" s="22" customFormat="1" ht="10" customHeight="1" x14ac:dyDescent="0.35">
      <c r="C18" s="23"/>
      <c r="D18" s="23"/>
      <c r="E18" s="23"/>
      <c r="F18" s="23"/>
      <c r="G18" s="50"/>
      <c r="H18" s="25"/>
      <c r="I18" s="23"/>
    </row>
    <row r="19" spans="1:10" s="22" customFormat="1" ht="39.9" customHeight="1" x14ac:dyDescent="0.35">
      <c r="A19" s="26" t="s">
        <v>119</v>
      </c>
      <c r="B19" s="26" t="s">
        <v>122</v>
      </c>
      <c r="C19" s="31">
        <v>3</v>
      </c>
      <c r="D19" s="73"/>
      <c r="E19" s="73"/>
      <c r="F19" s="31">
        <f>Gesamtasche!B1</f>
        <v>16</v>
      </c>
      <c r="G19" s="31">
        <f>Gesamtasche!B30</f>
        <v>11</v>
      </c>
      <c r="H19" s="54">
        <f>Gesamtasche!$C$1</f>
        <v>15</v>
      </c>
      <c r="I19" s="54">
        <f>Gesamtasche!C30</f>
        <v>10</v>
      </c>
      <c r="J19" s="27"/>
    </row>
    <row r="20" spans="1:10" s="22" customFormat="1" ht="39.9" customHeight="1" x14ac:dyDescent="0.35">
      <c r="A20" s="26" t="s">
        <v>120</v>
      </c>
      <c r="B20" s="26" t="s">
        <v>122</v>
      </c>
      <c r="C20" s="31">
        <v>3</v>
      </c>
      <c r="D20" s="73"/>
      <c r="E20" s="73"/>
      <c r="F20" s="31">
        <f>'Säureunlösliche Asche'!B1</f>
        <v>11</v>
      </c>
      <c r="G20" s="61"/>
      <c r="H20" s="54">
        <f>'Säureunlösliche Asche'!$C$1</f>
        <v>10</v>
      </c>
      <c r="I20" s="27"/>
      <c r="J20" s="27"/>
    </row>
    <row r="21" spans="1:10" s="22" customFormat="1" ht="39.9" customHeight="1" x14ac:dyDescent="0.35">
      <c r="A21" s="26" t="s">
        <v>88</v>
      </c>
      <c r="B21" s="26" t="s">
        <v>122</v>
      </c>
      <c r="C21" s="31">
        <v>3</v>
      </c>
      <c r="D21" s="73"/>
      <c r="E21" s="73"/>
      <c r="F21" s="31">
        <f>Wasser!$B$1</f>
        <v>25</v>
      </c>
      <c r="G21" s="61"/>
      <c r="H21" s="54">
        <f>Wasser!$C$1</f>
        <v>24</v>
      </c>
      <c r="I21" s="54"/>
      <c r="J21" s="27"/>
    </row>
    <row r="22" spans="1:10" s="22" customFormat="1" ht="39.9" customHeight="1" x14ac:dyDescent="0.35">
      <c r="A22" s="26" t="s">
        <v>140</v>
      </c>
      <c r="B22" s="26" t="s">
        <v>221</v>
      </c>
      <c r="C22" s="31">
        <v>3</v>
      </c>
      <c r="D22" s="73"/>
      <c r="E22" s="73"/>
      <c r="F22" s="31">
        <f>Etherisches_OeL!B1</f>
        <v>15</v>
      </c>
      <c r="G22" s="61"/>
      <c r="H22" s="54">
        <f>Etherisches_OeL!C1</f>
        <v>14</v>
      </c>
      <c r="I22" s="27"/>
      <c r="J22" s="27"/>
    </row>
    <row r="23" spans="1:10" s="22" customFormat="1" ht="39.9" customHeight="1" x14ac:dyDescent="0.35">
      <c r="A23" s="26" t="s">
        <v>214</v>
      </c>
      <c r="B23" s="26" t="s">
        <v>184</v>
      </c>
      <c r="C23" s="31">
        <v>3</v>
      </c>
      <c r="D23" s="73"/>
      <c r="E23" s="73"/>
      <c r="F23" s="31">
        <f>Linalool!D2</f>
        <v>5</v>
      </c>
      <c r="G23" s="61"/>
      <c r="H23" s="54">
        <f>Linalool!$C$1</f>
        <v>4</v>
      </c>
      <c r="I23" s="27"/>
      <c r="J23" s="27"/>
    </row>
    <row r="24" spans="1:10" s="22" customFormat="1" ht="39.9" customHeight="1" x14ac:dyDescent="0.35">
      <c r="A24" s="26" t="s">
        <v>215</v>
      </c>
      <c r="B24" s="26" t="s">
        <v>184</v>
      </c>
      <c r="C24" s="31">
        <v>3</v>
      </c>
      <c r="D24" s="73"/>
      <c r="E24" s="73"/>
      <c r="F24" s="31">
        <f>Linalool!E2</f>
        <v>5</v>
      </c>
      <c r="G24" s="61"/>
      <c r="H24" s="54">
        <f>Linalool!$C$1</f>
        <v>4</v>
      </c>
    </row>
    <row r="25" spans="1:10" s="22" customFormat="1" ht="39.9" customHeight="1" x14ac:dyDescent="0.35">
      <c r="A25" s="26" t="s">
        <v>220</v>
      </c>
      <c r="B25" s="26" t="s">
        <v>184</v>
      </c>
      <c r="C25" s="31">
        <v>3</v>
      </c>
      <c r="D25" s="45"/>
      <c r="E25" s="45"/>
      <c r="F25" s="31">
        <f>Linalool!F2</f>
        <v>5</v>
      </c>
      <c r="G25" s="61"/>
      <c r="H25" s="54">
        <f>Linalool!$C$1</f>
        <v>4</v>
      </c>
    </row>
    <row r="26" spans="1:10" s="22" customFormat="1" ht="39.9" customHeight="1" x14ac:dyDescent="0.35">
      <c r="A26" s="26" t="s">
        <v>216</v>
      </c>
      <c r="B26" s="26" t="s">
        <v>184</v>
      </c>
      <c r="C26" s="31">
        <v>3</v>
      </c>
      <c r="D26" s="45"/>
      <c r="E26" s="45"/>
      <c r="F26" s="31">
        <f>Linalool!G2</f>
        <v>5</v>
      </c>
      <c r="G26" s="61"/>
      <c r="H26" s="54">
        <f>Linalool!$C$1</f>
        <v>4</v>
      </c>
    </row>
    <row r="27" spans="1:10" s="71" customFormat="1" ht="20" customHeight="1" x14ac:dyDescent="0.3">
      <c r="A27" s="26"/>
      <c r="B27" s="106" t="s">
        <v>148</v>
      </c>
      <c r="C27" s="106"/>
      <c r="D27" s="106"/>
      <c r="E27" s="106"/>
      <c r="F27" s="106"/>
      <c r="G27" s="106"/>
      <c r="H27" s="106"/>
    </row>
    <row r="28" spans="1:10" ht="20" customHeight="1" x14ac:dyDescent="0.3"/>
    <row r="29" spans="1:10" ht="25.25" customHeight="1" x14ac:dyDescent="0.35">
      <c r="A29" s="17" t="s">
        <v>64</v>
      </c>
    </row>
    <row r="30" spans="1:10" ht="19.25" customHeight="1" x14ac:dyDescent="0.3">
      <c r="A30" s="28" t="str">
        <f>A19</f>
        <v>Gesamtasche</v>
      </c>
      <c r="B30" s="117"/>
      <c r="C30" s="117"/>
      <c r="D30" s="117"/>
      <c r="E30" s="117"/>
      <c r="F30" s="117"/>
      <c r="G30" s="117"/>
      <c r="H30" s="117"/>
      <c r="I30" s="20" t="b">
        <f>ISBLANK(VLOOKUP(F19,Gesamtasche!A3:C18,3))</f>
        <v>1</v>
      </c>
    </row>
    <row r="31" spans="1:10" ht="19.25" customHeight="1" x14ac:dyDescent="0.35">
      <c r="A31" s="60" t="s">
        <v>111</v>
      </c>
      <c r="B31" s="66"/>
      <c r="C31" s="66"/>
      <c r="D31" s="66"/>
      <c r="E31" s="66"/>
      <c r="F31" s="66"/>
      <c r="G31" s="66"/>
      <c r="H31" s="66"/>
      <c r="I31" s="20"/>
    </row>
    <row r="32" spans="1:10" ht="32" customHeight="1" x14ac:dyDescent="0.3">
      <c r="A32" s="19" t="str">
        <f>IF(F19=H19,"bitte eingeben:",IF(I30,"","Art der Modifikation:"))</f>
        <v/>
      </c>
      <c r="B32" s="118"/>
      <c r="C32" s="118"/>
      <c r="D32" s="118"/>
      <c r="E32" s="118"/>
      <c r="F32" s="118"/>
      <c r="G32" s="118"/>
      <c r="H32" s="118"/>
      <c r="I32" s="20"/>
    </row>
    <row r="33" spans="1:9" ht="19.25" customHeight="1" x14ac:dyDescent="0.3">
      <c r="A33" s="28" t="str">
        <f>A20</f>
        <v>Säureunlösliche Asche</v>
      </c>
      <c r="B33" s="116"/>
      <c r="C33" s="116"/>
      <c r="D33" s="116"/>
      <c r="E33" s="116"/>
      <c r="F33" s="116"/>
      <c r="G33" s="116"/>
      <c r="H33" s="116"/>
      <c r="I33" s="20" t="b">
        <f>ISBLANK(VLOOKUP(F20,'Säureunlösliche Asche'!A3:C13,3))</f>
        <v>1</v>
      </c>
    </row>
    <row r="34" spans="1:9" ht="32" customHeight="1" x14ac:dyDescent="0.3">
      <c r="A34" s="19" t="str">
        <f>IF(F20=H20,"bitte eingeben:",IF(I33,"","Art der Modifikation:"))</f>
        <v/>
      </c>
      <c r="B34" s="107"/>
      <c r="C34" s="107"/>
      <c r="D34" s="107"/>
      <c r="E34" s="107"/>
      <c r="F34" s="107"/>
      <c r="G34" s="107"/>
      <c r="H34" s="107"/>
      <c r="I34" s="20"/>
    </row>
    <row r="35" spans="1:9" ht="19.25" customHeight="1" x14ac:dyDescent="0.3">
      <c r="A35" s="28" t="str">
        <f>A21</f>
        <v>Wasser</v>
      </c>
      <c r="B35" s="119"/>
      <c r="C35" s="119"/>
      <c r="D35" s="119"/>
      <c r="E35" s="119"/>
      <c r="F35" s="119"/>
      <c r="G35" s="119"/>
      <c r="H35" s="119"/>
      <c r="I35" s="20" t="b">
        <f>ISBLANK(VLOOKUP(F21,Wasser!A3:C27,3))</f>
        <v>1</v>
      </c>
    </row>
    <row r="36" spans="1:9" ht="32" customHeight="1" x14ac:dyDescent="0.3">
      <c r="A36" s="19" t="str">
        <f>IF(F21=H21,"bitte eingeben:",IF(I35,"","Art der Modifikation:"))</f>
        <v/>
      </c>
      <c r="B36" s="108"/>
      <c r="C36" s="108"/>
      <c r="D36" s="108"/>
      <c r="E36" s="108"/>
      <c r="F36" s="108"/>
      <c r="G36" s="108"/>
      <c r="H36" s="108"/>
      <c r="I36" s="20"/>
    </row>
    <row r="37" spans="1:9" ht="19.25" customHeight="1" x14ac:dyDescent="0.3">
      <c r="A37" s="28" t="str">
        <f>A22</f>
        <v>Ätherisches Öl</v>
      </c>
      <c r="B37" s="116"/>
      <c r="C37" s="116"/>
      <c r="D37" s="116"/>
      <c r="E37" s="116"/>
      <c r="F37" s="116"/>
      <c r="G37" s="116"/>
      <c r="H37" s="116"/>
      <c r="I37" s="20" t="b">
        <f>ISBLANK(VLOOKUP(F22,Etherisches_OeL!A3:C17,3))</f>
        <v>1</v>
      </c>
    </row>
    <row r="38" spans="1:9" ht="32" customHeight="1" x14ac:dyDescent="0.3">
      <c r="A38" s="19" t="str">
        <f>IF(F22=H22,"bitte eingeben:",IF(I37,"","Art der Modifikation:"))</f>
        <v/>
      </c>
      <c r="B38" s="108"/>
      <c r="C38" s="108"/>
      <c r="D38" s="108"/>
      <c r="E38" s="108"/>
      <c r="F38" s="108"/>
      <c r="G38" s="108"/>
      <c r="H38" s="108"/>
      <c r="I38" s="20"/>
    </row>
    <row r="39" spans="1:9" ht="20" customHeight="1" x14ac:dyDescent="0.3">
      <c r="A39" s="28" t="s">
        <v>214</v>
      </c>
      <c r="B39" s="116"/>
      <c r="C39" s="116"/>
      <c r="D39" s="116"/>
      <c r="E39" s="116"/>
      <c r="F39" s="116"/>
      <c r="G39" s="116"/>
      <c r="H39" s="116"/>
      <c r="I39" s="20" t="b">
        <f>ISBLANK(VLOOKUP(F23,Linalool!A3:C7,3))</f>
        <v>1</v>
      </c>
    </row>
    <row r="40" spans="1:9" ht="32.25" customHeight="1" x14ac:dyDescent="0.3">
      <c r="A40" s="19" t="str">
        <f>IF(F23=H23,"bitte eingeben:",IF(I39,"","Art der Modifikation:"))</f>
        <v/>
      </c>
      <c r="B40" s="108"/>
      <c r="C40" s="108"/>
      <c r="D40" s="108"/>
      <c r="E40" s="108"/>
      <c r="F40" s="108"/>
      <c r="G40" s="108"/>
      <c r="H40" s="108"/>
    </row>
    <row r="41" spans="1:9" ht="19.399999999999999" customHeight="1" x14ac:dyDescent="0.3">
      <c r="A41" s="28" t="s">
        <v>215</v>
      </c>
      <c r="B41" s="116"/>
      <c r="C41" s="116"/>
      <c r="D41" s="116"/>
      <c r="E41" s="116"/>
      <c r="F41" s="116"/>
      <c r="G41" s="116"/>
      <c r="H41" s="116"/>
      <c r="I41" s="20" t="b">
        <f>ISBLANK(VLOOKUP(F24,Linalool!A3:C7,3))</f>
        <v>1</v>
      </c>
    </row>
    <row r="42" spans="1:9" ht="32.15" customHeight="1" x14ac:dyDescent="0.3">
      <c r="A42" s="19" t="str">
        <f>IF(F24=H24,"bitte eingeben:",IF(I41,"","Art der Modifikation:"))</f>
        <v/>
      </c>
      <c r="B42" s="108"/>
      <c r="C42" s="108"/>
      <c r="D42" s="108"/>
      <c r="E42" s="108"/>
      <c r="F42" s="108"/>
      <c r="G42" s="108"/>
      <c r="H42" s="108"/>
    </row>
    <row r="43" spans="1:9" ht="20" customHeight="1" x14ac:dyDescent="0.3">
      <c r="A43" s="28" t="s">
        <v>220</v>
      </c>
      <c r="B43" s="116"/>
      <c r="C43" s="116"/>
      <c r="D43" s="116"/>
      <c r="E43" s="116"/>
      <c r="F43" s="116"/>
      <c r="G43" s="116"/>
      <c r="H43" s="116"/>
      <c r="I43" s="20" t="b">
        <f>ISBLANK(VLOOKUP(F25,Linalool!A3:C7,3))</f>
        <v>1</v>
      </c>
    </row>
    <row r="44" spans="1:9" ht="32.25" customHeight="1" x14ac:dyDescent="0.3">
      <c r="A44" s="19" t="str">
        <f>IF(F25=H25,"bitte eingeben:",IF(I43,"","Art der Modifikation:"))</f>
        <v/>
      </c>
      <c r="B44" s="108"/>
      <c r="C44" s="108"/>
      <c r="D44" s="108"/>
      <c r="E44" s="108"/>
      <c r="F44" s="108"/>
      <c r="G44" s="108"/>
      <c r="H44" s="108"/>
    </row>
    <row r="45" spans="1:9" ht="20" customHeight="1" x14ac:dyDescent="0.3">
      <c r="A45" s="28" t="s">
        <v>216</v>
      </c>
      <c r="B45" s="116"/>
      <c r="C45" s="116"/>
      <c r="D45" s="116"/>
      <c r="E45" s="116"/>
      <c r="F45" s="116"/>
      <c r="G45" s="116"/>
      <c r="H45" s="116"/>
      <c r="I45" s="20" t="b">
        <f>ISBLANK(VLOOKUP(F26,Linalool!A3:C7,3))</f>
        <v>1</v>
      </c>
    </row>
    <row r="46" spans="1:9" ht="32.25" customHeight="1" x14ac:dyDescent="0.3">
      <c r="A46" s="19" t="str">
        <f>IF(F26=H26,"bitte eingeben:",IF(I45,"","Art der Modifikation:"))</f>
        <v/>
      </c>
      <c r="B46" s="108"/>
      <c r="C46" s="108"/>
      <c r="D46" s="108"/>
      <c r="E46" s="108"/>
      <c r="F46" s="108"/>
      <c r="G46" s="108"/>
      <c r="H46" s="108"/>
    </row>
  </sheetData>
  <sheetProtection password="CAA1" sheet="1" objects="1" scenarios="1"/>
  <mergeCells count="28">
    <mergeCell ref="B46:H46"/>
    <mergeCell ref="B44:H44"/>
    <mergeCell ref="B43:H43"/>
    <mergeCell ref="B45:H45"/>
    <mergeCell ref="B39:H39"/>
    <mergeCell ref="B30:H30"/>
    <mergeCell ref="B32:H32"/>
    <mergeCell ref="B41:H41"/>
    <mergeCell ref="B42:H42"/>
    <mergeCell ref="B40:H40"/>
    <mergeCell ref="B38:H38"/>
    <mergeCell ref="B33:H33"/>
    <mergeCell ref="B35:H35"/>
    <mergeCell ref="B37:H37"/>
    <mergeCell ref="B27:H27"/>
    <mergeCell ref="B34:H34"/>
    <mergeCell ref="B36:H36"/>
    <mergeCell ref="E3:F3"/>
    <mergeCell ref="A7:G7"/>
    <mergeCell ref="A11:G11"/>
    <mergeCell ref="A12:G12"/>
    <mergeCell ref="A8:G8"/>
    <mergeCell ref="A9:G9"/>
    <mergeCell ref="A15:F15"/>
    <mergeCell ref="A10:G10"/>
    <mergeCell ref="B4:C4"/>
    <mergeCell ref="A14:G14"/>
    <mergeCell ref="A13:G13"/>
  </mergeCells>
  <phoneticPr fontId="0" type="noConversion"/>
  <conditionalFormatting sqref="H22:H23 H19">
    <cfRule type="cellIs" dxfId="29" priority="22" stopIfTrue="1" operator="equal">
      <formula>6</formula>
    </cfRule>
  </conditionalFormatting>
  <conditionalFormatting sqref="J19:J23">
    <cfRule type="cellIs" dxfId="28" priority="23" stopIfTrue="1" operator="equal">
      <formula>15</formula>
    </cfRule>
  </conditionalFormatting>
  <conditionalFormatting sqref="I19:I23">
    <cfRule type="cellIs" dxfId="27" priority="24" stopIfTrue="1" operator="equal">
      <formula>11</formula>
    </cfRule>
  </conditionalFormatting>
  <conditionalFormatting sqref="B33:H33">
    <cfRule type="expression" dxfId="26" priority="25" stopIfTrue="1">
      <formula>#REF!-5=0</formula>
    </cfRule>
  </conditionalFormatting>
  <conditionalFormatting sqref="B35:H35">
    <cfRule type="expression" dxfId="25" priority="26" stopIfTrue="1">
      <formula>#REF!-3=0</formula>
    </cfRule>
  </conditionalFormatting>
  <conditionalFormatting sqref="B37:H37">
    <cfRule type="expression" dxfId="24" priority="27" stopIfTrue="1">
      <formula>#REF!-10=0</formula>
    </cfRule>
  </conditionalFormatting>
  <conditionalFormatting sqref="F19">
    <cfRule type="expression" dxfId="23" priority="30" stopIfTrue="1">
      <formula>$F$19-$H$19=1</formula>
    </cfRule>
  </conditionalFormatting>
  <conditionalFormatting sqref="F20">
    <cfRule type="expression" dxfId="22" priority="31" stopIfTrue="1">
      <formula>$F$20-$H$20=1</formula>
    </cfRule>
  </conditionalFormatting>
  <conditionalFormatting sqref="F22">
    <cfRule type="expression" dxfId="21" priority="32" stopIfTrue="1">
      <formula>$F$22-$H$22=1</formula>
    </cfRule>
  </conditionalFormatting>
  <conditionalFormatting sqref="F25">
    <cfRule type="expression" dxfId="20" priority="34" stopIfTrue="1">
      <formula>$F$25-$H$25=1</formula>
    </cfRule>
  </conditionalFormatting>
  <conditionalFormatting sqref="B32:H32">
    <cfRule type="expression" dxfId="19" priority="37" stopIfTrue="1">
      <formula>OR($F$19-$H$19=0,NOT(I30))</formula>
    </cfRule>
  </conditionalFormatting>
  <conditionalFormatting sqref="B34:H34">
    <cfRule type="expression" dxfId="18" priority="38" stopIfTrue="1">
      <formula>OR($F$20-$H$20=0,NOT(I33))</formula>
    </cfRule>
  </conditionalFormatting>
  <conditionalFormatting sqref="B36:H36">
    <cfRule type="expression" dxfId="17" priority="39" stopIfTrue="1">
      <formula>OR($F$21-$H$21=0,NOT(I35))</formula>
    </cfRule>
  </conditionalFormatting>
  <conditionalFormatting sqref="B38:H38">
    <cfRule type="expression" dxfId="16" priority="40" stopIfTrue="1">
      <formula>OR($F$22-$H$22=0,NOT(I37))</formula>
    </cfRule>
  </conditionalFormatting>
  <conditionalFormatting sqref="F21">
    <cfRule type="expression" dxfId="15" priority="43" stopIfTrue="1">
      <formula>$F$21-$H$21=1</formula>
    </cfRule>
  </conditionalFormatting>
  <conditionalFormatting sqref="G19">
    <cfRule type="expression" dxfId="14" priority="44" stopIfTrue="1">
      <formula>$G$19-$I$19=1</formula>
    </cfRule>
  </conditionalFormatting>
  <conditionalFormatting sqref="F26">
    <cfRule type="expression" dxfId="13" priority="21" stopIfTrue="1">
      <formula>$F$26-$H$26=1</formula>
    </cfRule>
  </conditionalFormatting>
  <conditionalFormatting sqref="F23">
    <cfRule type="expression" dxfId="12" priority="17" stopIfTrue="1">
      <formula>$F$23-$H$23=1</formula>
    </cfRule>
  </conditionalFormatting>
  <conditionalFormatting sqref="B39:H39">
    <cfRule type="expression" dxfId="11" priority="16" stopIfTrue="1">
      <formula>#REF!-10=0</formula>
    </cfRule>
  </conditionalFormatting>
  <conditionalFormatting sqref="B40:H40">
    <cfRule type="expression" dxfId="10" priority="15" stopIfTrue="1">
      <formula>OR($F$23-$H$23=0,NOT(I39))</formula>
    </cfRule>
  </conditionalFormatting>
  <conditionalFormatting sqref="B42:H42">
    <cfRule type="expression" dxfId="9" priority="14" stopIfTrue="1">
      <formula>OR($F$24-$H$24=0,NOT(I41))</formula>
    </cfRule>
  </conditionalFormatting>
  <conditionalFormatting sqref="B41:H41">
    <cfRule type="expression" dxfId="8" priority="13" stopIfTrue="1">
      <formula>#REF!-10=0</formula>
    </cfRule>
  </conditionalFormatting>
  <conditionalFormatting sqref="F24">
    <cfRule type="expression" dxfId="7" priority="12" stopIfTrue="1">
      <formula>$F$24-$H$24=1</formula>
    </cfRule>
  </conditionalFormatting>
  <conditionalFormatting sqref="H24">
    <cfRule type="cellIs" dxfId="6" priority="10" stopIfTrue="1" operator="equal">
      <formula>6</formula>
    </cfRule>
  </conditionalFormatting>
  <conditionalFormatting sqref="H25">
    <cfRule type="cellIs" dxfId="5" priority="9" stopIfTrue="1" operator="equal">
      <formula>6</formula>
    </cfRule>
  </conditionalFormatting>
  <conditionalFormatting sqref="H26">
    <cfRule type="cellIs" dxfId="4" priority="8" stopIfTrue="1" operator="equal">
      <formula>6</formula>
    </cfRule>
  </conditionalFormatting>
  <conditionalFormatting sqref="B43:H43">
    <cfRule type="expression" dxfId="3" priority="5" stopIfTrue="1">
      <formula>#REF!-10=0</formula>
    </cfRule>
  </conditionalFormatting>
  <conditionalFormatting sqref="B45:H45">
    <cfRule type="expression" dxfId="2" priority="3" stopIfTrue="1">
      <formula>#REF!-10=0</formula>
    </cfRule>
  </conditionalFormatting>
  <conditionalFormatting sqref="B46:H46">
    <cfRule type="expression" dxfId="1" priority="2" stopIfTrue="1">
      <formula>OR($F$26-$H$26=0,NOT(I45))</formula>
    </cfRule>
  </conditionalFormatting>
  <conditionalFormatting sqref="B44:H44">
    <cfRule type="expression" dxfId="0" priority="1" stopIfTrue="1">
      <formula>OR($F$25-$H$25=0,NOT(I43))</formula>
    </cfRule>
  </conditionalFormatting>
  <hyperlinks>
    <hyperlink ref="B4" r:id="rId1"/>
  </hyperlinks>
  <pageMargins left="0.59055118110236227" right="0.59055118110236227" top="0.59055118110236227" bottom="0.59055118110236227" header="0.27559055118110237" footer="0.27559055118110237"/>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2" manualBreakCount="2">
    <brk id="15" max="16383" man="1"/>
    <brk id="28"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98" r:id="rId5" name="Drop Down 50">
              <controlPr locked="0" defaultSize="0" autoLine="0" autoPict="0">
                <anchor moveWithCells="1">
                  <from>
                    <xdr:col>1</xdr:col>
                    <xdr:colOff>12700</xdr:colOff>
                    <xdr:row>29</xdr:row>
                    <xdr:rowOff>12700</xdr:rowOff>
                  </from>
                  <to>
                    <xdr:col>6</xdr:col>
                    <xdr:colOff>749300</xdr:colOff>
                    <xdr:row>29</xdr:row>
                    <xdr:rowOff>234950</xdr:rowOff>
                  </to>
                </anchor>
              </controlPr>
            </control>
          </mc:Choice>
        </mc:AlternateContent>
        <mc:AlternateContent xmlns:mc="http://schemas.openxmlformats.org/markup-compatibility/2006">
          <mc:Choice Requires="x14">
            <control shapeId="2099" r:id="rId6" name="Drop Down 51">
              <controlPr locked="0" defaultSize="0" autoLine="0" autoPict="0">
                <anchor moveWithCells="1">
                  <from>
                    <xdr:col>1</xdr:col>
                    <xdr:colOff>12700</xdr:colOff>
                    <xdr:row>32</xdr:row>
                    <xdr:rowOff>12700</xdr:rowOff>
                  </from>
                  <to>
                    <xdr:col>6</xdr:col>
                    <xdr:colOff>749300</xdr:colOff>
                    <xdr:row>32</xdr:row>
                    <xdr:rowOff>215900</xdr:rowOff>
                  </to>
                </anchor>
              </controlPr>
            </control>
          </mc:Choice>
        </mc:AlternateContent>
        <mc:AlternateContent xmlns:mc="http://schemas.openxmlformats.org/markup-compatibility/2006">
          <mc:Choice Requires="x14">
            <control shapeId="2100" r:id="rId7" name="Drop Down 52">
              <controlPr locked="0" defaultSize="0" autoLine="0" autoPict="0">
                <anchor moveWithCells="1">
                  <from>
                    <xdr:col>1</xdr:col>
                    <xdr:colOff>12700</xdr:colOff>
                    <xdr:row>34</xdr:row>
                    <xdr:rowOff>12700</xdr:rowOff>
                  </from>
                  <to>
                    <xdr:col>6</xdr:col>
                    <xdr:colOff>749300</xdr:colOff>
                    <xdr:row>34</xdr:row>
                    <xdr:rowOff>215900</xdr:rowOff>
                  </to>
                </anchor>
              </controlPr>
            </control>
          </mc:Choice>
        </mc:AlternateContent>
        <mc:AlternateContent xmlns:mc="http://schemas.openxmlformats.org/markup-compatibility/2006">
          <mc:Choice Requires="x14">
            <control shapeId="2101" r:id="rId8" name="Drop Down 53">
              <controlPr locked="0" defaultSize="0" autoLine="0" autoPict="0">
                <anchor moveWithCells="1">
                  <from>
                    <xdr:col>1</xdr:col>
                    <xdr:colOff>12700</xdr:colOff>
                    <xdr:row>36</xdr:row>
                    <xdr:rowOff>12700</xdr:rowOff>
                  </from>
                  <to>
                    <xdr:col>6</xdr:col>
                    <xdr:colOff>749300</xdr:colOff>
                    <xdr:row>36</xdr:row>
                    <xdr:rowOff>215900</xdr:rowOff>
                  </to>
                </anchor>
              </controlPr>
            </control>
          </mc:Choice>
        </mc:AlternateContent>
        <mc:AlternateContent xmlns:mc="http://schemas.openxmlformats.org/markup-compatibility/2006">
          <mc:Choice Requires="x14">
            <control shapeId="2119" r:id="rId9" name="Drop Down 71">
              <controlPr locked="0" defaultSize="0" autoLine="0" autoPict="0">
                <anchor moveWithCells="1">
                  <from>
                    <xdr:col>6</xdr:col>
                    <xdr:colOff>12700</xdr:colOff>
                    <xdr:row>14</xdr:row>
                    <xdr:rowOff>127000</xdr:rowOff>
                  </from>
                  <to>
                    <xdr:col>6</xdr:col>
                    <xdr:colOff>889000</xdr:colOff>
                    <xdr:row>14</xdr:row>
                    <xdr:rowOff>406400</xdr:rowOff>
                  </to>
                </anchor>
              </controlPr>
            </control>
          </mc:Choice>
        </mc:AlternateContent>
        <mc:AlternateContent xmlns:mc="http://schemas.openxmlformats.org/markup-compatibility/2006">
          <mc:Choice Requires="x14">
            <control shapeId="2122" r:id="rId10" name="Drop Down 74">
              <controlPr locked="0" defaultSize="0" autoLine="0" autoPict="0">
                <anchor moveWithCells="1">
                  <from>
                    <xdr:col>1</xdr:col>
                    <xdr:colOff>12700</xdr:colOff>
                    <xdr:row>30</xdr:row>
                    <xdr:rowOff>38100</xdr:rowOff>
                  </from>
                  <to>
                    <xdr:col>6</xdr:col>
                    <xdr:colOff>749300</xdr:colOff>
                    <xdr:row>31</xdr:row>
                    <xdr:rowOff>12700</xdr:rowOff>
                  </to>
                </anchor>
              </controlPr>
            </control>
          </mc:Choice>
        </mc:AlternateContent>
        <mc:AlternateContent xmlns:mc="http://schemas.openxmlformats.org/markup-compatibility/2006">
          <mc:Choice Requires="x14">
            <control shapeId="2126" r:id="rId11" name="Drop Down 78">
              <controlPr locked="0" defaultSize="0" autoLine="0" autoPict="0">
                <anchor moveWithCells="1">
                  <from>
                    <xdr:col>1</xdr:col>
                    <xdr:colOff>12700</xdr:colOff>
                    <xdr:row>38</xdr:row>
                    <xdr:rowOff>12700</xdr:rowOff>
                  </from>
                  <to>
                    <xdr:col>6</xdr:col>
                    <xdr:colOff>749300</xdr:colOff>
                    <xdr:row>38</xdr:row>
                    <xdr:rowOff>215900</xdr:rowOff>
                  </to>
                </anchor>
              </controlPr>
            </control>
          </mc:Choice>
        </mc:AlternateContent>
        <mc:AlternateContent xmlns:mc="http://schemas.openxmlformats.org/markup-compatibility/2006">
          <mc:Choice Requires="x14">
            <control shapeId="2127" r:id="rId12" name="Drop Down 79">
              <controlPr locked="0" defaultSize="0" autoLine="0" autoPict="0">
                <anchor moveWithCells="1">
                  <from>
                    <xdr:col>1</xdr:col>
                    <xdr:colOff>12700</xdr:colOff>
                    <xdr:row>40</xdr:row>
                    <xdr:rowOff>38100</xdr:rowOff>
                  </from>
                  <to>
                    <xdr:col>6</xdr:col>
                    <xdr:colOff>749300</xdr:colOff>
                    <xdr:row>40</xdr:row>
                    <xdr:rowOff>241300</xdr:rowOff>
                  </to>
                </anchor>
              </controlPr>
            </control>
          </mc:Choice>
        </mc:AlternateContent>
        <mc:AlternateContent xmlns:mc="http://schemas.openxmlformats.org/markup-compatibility/2006">
          <mc:Choice Requires="x14">
            <control shapeId="2130" r:id="rId13" name="Drop Down 82">
              <controlPr locked="0" defaultSize="0" autoLine="0" autoPict="0">
                <anchor moveWithCells="1">
                  <from>
                    <xdr:col>1</xdr:col>
                    <xdr:colOff>12700</xdr:colOff>
                    <xdr:row>38</xdr:row>
                    <xdr:rowOff>12700</xdr:rowOff>
                  </from>
                  <to>
                    <xdr:col>6</xdr:col>
                    <xdr:colOff>749300</xdr:colOff>
                    <xdr:row>38</xdr:row>
                    <xdr:rowOff>215900</xdr:rowOff>
                  </to>
                </anchor>
              </controlPr>
            </control>
          </mc:Choice>
        </mc:AlternateContent>
        <mc:AlternateContent xmlns:mc="http://schemas.openxmlformats.org/markup-compatibility/2006">
          <mc:Choice Requires="x14">
            <control shapeId="2131" r:id="rId14" name="Drop Down 83">
              <controlPr locked="0" defaultSize="0" autoLine="0" autoPict="0">
                <anchor moveWithCells="1">
                  <from>
                    <xdr:col>1</xdr:col>
                    <xdr:colOff>12700</xdr:colOff>
                    <xdr:row>40</xdr:row>
                    <xdr:rowOff>12700</xdr:rowOff>
                  </from>
                  <to>
                    <xdr:col>6</xdr:col>
                    <xdr:colOff>749300</xdr:colOff>
                    <xdr:row>40</xdr:row>
                    <xdr:rowOff>215900</xdr:rowOff>
                  </to>
                </anchor>
              </controlPr>
            </control>
          </mc:Choice>
        </mc:AlternateContent>
        <mc:AlternateContent xmlns:mc="http://schemas.openxmlformats.org/markup-compatibility/2006">
          <mc:Choice Requires="x14">
            <control shapeId="2132" r:id="rId15" name="Drop Down 84">
              <controlPr locked="0" defaultSize="0" autoLine="0" autoPict="0">
                <anchor moveWithCells="1">
                  <from>
                    <xdr:col>1</xdr:col>
                    <xdr:colOff>12700</xdr:colOff>
                    <xdr:row>42</xdr:row>
                    <xdr:rowOff>12700</xdr:rowOff>
                  </from>
                  <to>
                    <xdr:col>6</xdr:col>
                    <xdr:colOff>749300</xdr:colOff>
                    <xdr:row>42</xdr:row>
                    <xdr:rowOff>215900</xdr:rowOff>
                  </to>
                </anchor>
              </controlPr>
            </control>
          </mc:Choice>
        </mc:AlternateContent>
        <mc:AlternateContent xmlns:mc="http://schemas.openxmlformats.org/markup-compatibility/2006">
          <mc:Choice Requires="x14">
            <control shapeId="2133" r:id="rId16" name="Drop Down 85">
              <controlPr locked="0" defaultSize="0" autoLine="0" autoPict="0">
                <anchor moveWithCells="1">
                  <from>
                    <xdr:col>1</xdr:col>
                    <xdr:colOff>12700</xdr:colOff>
                    <xdr:row>44</xdr:row>
                    <xdr:rowOff>12700</xdr:rowOff>
                  </from>
                  <to>
                    <xdr:col>6</xdr:col>
                    <xdr:colOff>749300</xdr:colOff>
                    <xdr:row>44</xdr:row>
                    <xdr:rowOff>215900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pageSetUpPr fitToPage="1"/>
  </sheetPr>
  <dimension ref="A1:H38"/>
  <sheetViews>
    <sheetView workbookViewId="0">
      <selection activeCell="A2" sqref="A2:G2"/>
    </sheetView>
  </sheetViews>
  <sheetFormatPr baseColWidth="10" defaultColWidth="11.36328125" defaultRowHeight="15.5" x14ac:dyDescent="0.35"/>
  <cols>
    <col min="1" max="7" width="12.81640625" style="1" customWidth="1"/>
    <col min="8" max="16384" width="11.36328125" style="1"/>
  </cols>
  <sheetData>
    <row r="1" spans="1:8" x14ac:dyDescent="0.35">
      <c r="A1" s="1" t="s">
        <v>20</v>
      </c>
      <c r="H1" s="69">
        <f>COUNTA(A2:G38)</f>
        <v>0</v>
      </c>
    </row>
    <row r="2" spans="1:8" x14ac:dyDescent="0.35">
      <c r="A2" s="120"/>
      <c r="B2" s="120"/>
      <c r="C2" s="120"/>
      <c r="D2" s="120"/>
      <c r="E2" s="120"/>
      <c r="F2" s="120"/>
      <c r="G2" s="120"/>
    </row>
    <row r="3" spans="1:8" x14ac:dyDescent="0.35">
      <c r="A3" s="120"/>
      <c r="B3" s="120"/>
      <c r="C3" s="120"/>
      <c r="D3" s="120"/>
      <c r="E3" s="120"/>
      <c r="F3" s="120"/>
      <c r="G3" s="120"/>
    </row>
    <row r="4" spans="1:8" x14ac:dyDescent="0.35">
      <c r="A4" s="120"/>
      <c r="B4" s="120"/>
      <c r="C4" s="120"/>
      <c r="D4" s="120"/>
      <c r="E4" s="120"/>
      <c r="F4" s="120"/>
      <c r="G4" s="120"/>
    </row>
    <row r="5" spans="1:8" x14ac:dyDescent="0.35">
      <c r="A5" s="120"/>
      <c r="B5" s="120"/>
      <c r="C5" s="120"/>
      <c r="D5" s="120"/>
      <c r="E5" s="120"/>
      <c r="F5" s="120"/>
      <c r="G5" s="120"/>
    </row>
    <row r="6" spans="1:8" x14ac:dyDescent="0.35">
      <c r="A6" s="120"/>
      <c r="B6" s="120"/>
      <c r="C6" s="120"/>
      <c r="D6" s="120"/>
      <c r="E6" s="120"/>
      <c r="F6" s="120"/>
      <c r="G6" s="120"/>
    </row>
    <row r="7" spans="1:8" x14ac:dyDescent="0.35">
      <c r="A7" s="120"/>
      <c r="B7" s="120"/>
      <c r="C7" s="120"/>
      <c r="D7" s="120"/>
      <c r="E7" s="120"/>
      <c r="F7" s="120"/>
      <c r="G7" s="120"/>
    </row>
    <row r="8" spans="1:8" x14ac:dyDescent="0.35">
      <c r="A8" s="120"/>
      <c r="B8" s="120"/>
      <c r="C8" s="120"/>
      <c r="D8" s="120"/>
      <c r="E8" s="120"/>
      <c r="F8" s="120"/>
      <c r="G8" s="120"/>
    </row>
    <row r="9" spans="1:8" x14ac:dyDescent="0.35">
      <c r="A9" s="120"/>
      <c r="B9" s="120"/>
      <c r="C9" s="120"/>
      <c r="D9" s="120"/>
      <c r="E9" s="120"/>
      <c r="F9" s="120"/>
      <c r="G9" s="120"/>
    </row>
    <row r="10" spans="1:8" x14ac:dyDescent="0.35">
      <c r="A10" s="120"/>
      <c r="B10" s="120"/>
      <c r="C10" s="120"/>
      <c r="D10" s="120"/>
      <c r="E10" s="120"/>
      <c r="F10" s="120"/>
      <c r="G10" s="120"/>
    </row>
    <row r="11" spans="1:8" x14ac:dyDescent="0.35">
      <c r="A11" s="120"/>
      <c r="B11" s="120"/>
      <c r="C11" s="120"/>
      <c r="D11" s="120"/>
      <c r="E11" s="120"/>
      <c r="F11" s="120"/>
      <c r="G11" s="120"/>
    </row>
    <row r="12" spans="1:8" x14ac:dyDescent="0.35">
      <c r="A12" s="120"/>
      <c r="B12" s="120"/>
      <c r="C12" s="120"/>
      <c r="D12" s="120"/>
      <c r="E12" s="120"/>
      <c r="F12" s="120"/>
      <c r="G12" s="120"/>
    </row>
    <row r="13" spans="1:8" x14ac:dyDescent="0.35">
      <c r="A13" s="120"/>
      <c r="B13" s="120"/>
      <c r="C13" s="120"/>
      <c r="D13" s="120"/>
      <c r="E13" s="120"/>
      <c r="F13" s="120"/>
      <c r="G13" s="120"/>
    </row>
    <row r="14" spans="1:8" x14ac:dyDescent="0.35">
      <c r="A14" s="120"/>
      <c r="B14" s="120"/>
      <c r="C14" s="120"/>
      <c r="D14" s="120"/>
      <c r="E14" s="120"/>
      <c r="F14" s="120"/>
      <c r="G14" s="120"/>
    </row>
    <row r="15" spans="1:8" x14ac:dyDescent="0.35">
      <c r="A15" s="120"/>
      <c r="B15" s="120"/>
      <c r="C15" s="120"/>
      <c r="D15" s="120"/>
      <c r="E15" s="120"/>
      <c r="F15" s="120"/>
      <c r="G15" s="120"/>
    </row>
    <row r="16" spans="1:8" x14ac:dyDescent="0.35">
      <c r="A16" s="120"/>
      <c r="B16" s="120"/>
      <c r="C16" s="120"/>
      <c r="D16" s="120"/>
      <c r="E16" s="120"/>
      <c r="F16" s="120"/>
      <c r="G16" s="120"/>
    </row>
    <row r="17" spans="1:7" x14ac:dyDescent="0.35">
      <c r="A17" s="120"/>
      <c r="B17" s="120"/>
      <c r="C17" s="120"/>
      <c r="D17" s="120"/>
      <c r="E17" s="120"/>
      <c r="F17" s="120"/>
      <c r="G17" s="120"/>
    </row>
    <row r="18" spans="1:7" x14ac:dyDescent="0.35">
      <c r="A18" s="120"/>
      <c r="B18" s="120"/>
      <c r="C18" s="120"/>
      <c r="D18" s="120"/>
      <c r="E18" s="120"/>
      <c r="F18" s="120"/>
      <c r="G18" s="120"/>
    </row>
    <row r="19" spans="1:7" x14ac:dyDescent="0.35">
      <c r="A19" s="120"/>
      <c r="B19" s="120"/>
      <c r="C19" s="120"/>
      <c r="D19" s="120"/>
      <c r="E19" s="120"/>
      <c r="F19" s="120"/>
      <c r="G19" s="120"/>
    </row>
    <row r="20" spans="1:7" x14ac:dyDescent="0.35">
      <c r="A20" s="120"/>
      <c r="B20" s="120"/>
      <c r="C20" s="120"/>
      <c r="D20" s="120"/>
      <c r="E20" s="120"/>
      <c r="F20" s="120"/>
      <c r="G20" s="120"/>
    </row>
    <row r="21" spans="1:7" x14ac:dyDescent="0.35">
      <c r="A21" s="120"/>
      <c r="B21" s="120"/>
      <c r="C21" s="120"/>
      <c r="D21" s="120"/>
      <c r="E21" s="120"/>
      <c r="F21" s="120"/>
      <c r="G21" s="120"/>
    </row>
    <row r="22" spans="1:7" x14ac:dyDescent="0.35">
      <c r="A22" s="120"/>
      <c r="B22" s="120"/>
      <c r="C22" s="120"/>
      <c r="D22" s="120"/>
      <c r="E22" s="120"/>
      <c r="F22" s="120"/>
      <c r="G22" s="120"/>
    </row>
    <row r="23" spans="1:7" x14ac:dyDescent="0.35">
      <c r="A23" s="120"/>
      <c r="B23" s="120"/>
      <c r="C23" s="120"/>
      <c r="D23" s="120"/>
      <c r="E23" s="120"/>
      <c r="F23" s="120"/>
      <c r="G23" s="120"/>
    </row>
    <row r="24" spans="1:7" x14ac:dyDescent="0.35">
      <c r="A24" s="120"/>
      <c r="B24" s="120"/>
      <c r="C24" s="120"/>
      <c r="D24" s="120"/>
      <c r="E24" s="120"/>
      <c r="F24" s="120"/>
      <c r="G24" s="120"/>
    </row>
    <row r="25" spans="1:7" x14ac:dyDescent="0.35">
      <c r="A25" s="120"/>
      <c r="B25" s="120"/>
      <c r="C25" s="120"/>
      <c r="D25" s="120"/>
      <c r="E25" s="120"/>
      <c r="F25" s="120"/>
      <c r="G25" s="120"/>
    </row>
    <row r="26" spans="1:7" x14ac:dyDescent="0.35">
      <c r="A26" s="120"/>
      <c r="B26" s="120"/>
      <c r="C26" s="120"/>
      <c r="D26" s="120"/>
      <c r="E26" s="120"/>
      <c r="F26" s="120"/>
      <c r="G26" s="120"/>
    </row>
    <row r="27" spans="1:7" x14ac:dyDescent="0.35">
      <c r="A27" s="120"/>
      <c r="B27" s="120"/>
      <c r="C27" s="120"/>
      <c r="D27" s="120"/>
      <c r="E27" s="120"/>
      <c r="F27" s="120"/>
      <c r="G27" s="120"/>
    </row>
    <row r="28" spans="1:7" x14ac:dyDescent="0.35">
      <c r="A28" s="120"/>
      <c r="B28" s="120"/>
      <c r="C28" s="120"/>
      <c r="D28" s="120"/>
      <c r="E28" s="120"/>
      <c r="F28" s="120"/>
      <c r="G28" s="120"/>
    </row>
    <row r="29" spans="1:7" x14ac:dyDescent="0.35">
      <c r="A29" s="120"/>
      <c r="B29" s="120"/>
      <c r="C29" s="120"/>
      <c r="D29" s="120"/>
      <c r="E29" s="120"/>
      <c r="F29" s="120"/>
      <c r="G29" s="120"/>
    </row>
    <row r="30" spans="1:7" x14ac:dyDescent="0.35">
      <c r="A30" s="120"/>
      <c r="B30" s="120"/>
      <c r="C30" s="120"/>
      <c r="D30" s="120"/>
      <c r="E30" s="120"/>
      <c r="F30" s="120"/>
      <c r="G30" s="120"/>
    </row>
    <row r="31" spans="1:7" x14ac:dyDescent="0.35">
      <c r="A31" s="120"/>
      <c r="B31" s="120"/>
      <c r="C31" s="120"/>
      <c r="D31" s="120"/>
      <c r="E31" s="120"/>
      <c r="F31" s="120"/>
      <c r="G31" s="120"/>
    </row>
    <row r="32" spans="1:7" x14ac:dyDescent="0.35">
      <c r="A32" s="120"/>
      <c r="B32" s="120"/>
      <c r="C32" s="120"/>
      <c r="D32" s="120"/>
      <c r="E32" s="120"/>
      <c r="F32" s="120"/>
      <c r="G32" s="120"/>
    </row>
    <row r="33" spans="1:7" x14ac:dyDescent="0.35">
      <c r="A33" s="120"/>
      <c r="B33" s="120"/>
      <c r="C33" s="120"/>
      <c r="D33" s="120"/>
      <c r="E33" s="120"/>
      <c r="F33" s="120"/>
      <c r="G33" s="120"/>
    </row>
    <row r="34" spans="1:7" x14ac:dyDescent="0.35">
      <c r="A34" s="120"/>
      <c r="B34" s="120"/>
      <c r="C34" s="120"/>
      <c r="D34" s="120"/>
      <c r="E34" s="120"/>
      <c r="F34" s="120"/>
      <c r="G34" s="120"/>
    </row>
    <row r="35" spans="1:7" x14ac:dyDescent="0.35">
      <c r="A35" s="120"/>
      <c r="B35" s="120"/>
      <c r="C35" s="120"/>
      <c r="D35" s="120"/>
      <c r="E35" s="120"/>
      <c r="F35" s="120"/>
      <c r="G35" s="120"/>
    </row>
    <row r="36" spans="1:7" x14ac:dyDescent="0.35">
      <c r="A36" s="120"/>
      <c r="B36" s="120"/>
      <c r="C36" s="120"/>
      <c r="D36" s="120"/>
      <c r="E36" s="120"/>
      <c r="F36" s="120"/>
      <c r="G36" s="120"/>
    </row>
    <row r="37" spans="1:7" x14ac:dyDescent="0.35">
      <c r="A37" s="120"/>
      <c r="B37" s="120"/>
      <c r="C37" s="120"/>
      <c r="D37" s="120"/>
      <c r="E37" s="120"/>
      <c r="F37" s="120"/>
      <c r="G37" s="120"/>
    </row>
    <row r="38" spans="1:7" x14ac:dyDescent="0.35">
      <c r="A38" s="120"/>
      <c r="B38" s="120"/>
      <c r="C38" s="120"/>
      <c r="D38" s="120"/>
      <c r="E38" s="120"/>
      <c r="F38" s="120"/>
      <c r="G38" s="120"/>
    </row>
  </sheetData>
  <sheetProtection password="CAA1" sheet="1" objects="1" scenarios="1"/>
  <mergeCells count="37">
    <mergeCell ref="A7:G7"/>
    <mergeCell ref="A8:G8"/>
    <mergeCell ref="A9:G9"/>
    <mergeCell ref="A2:G2"/>
    <mergeCell ref="A3:G3"/>
    <mergeCell ref="A4:G4"/>
    <mergeCell ref="A5:G5"/>
    <mergeCell ref="A6:G6"/>
    <mergeCell ref="A10:G10"/>
    <mergeCell ref="A11:G11"/>
    <mergeCell ref="A28:G28"/>
    <mergeCell ref="A29:G29"/>
    <mergeCell ref="A14:G14"/>
    <mergeCell ref="A15:G15"/>
    <mergeCell ref="A16:G16"/>
    <mergeCell ref="A17:G17"/>
    <mergeCell ref="A18:G18"/>
    <mergeCell ref="A19:G19"/>
    <mergeCell ref="A12:G12"/>
    <mergeCell ref="A13:G13"/>
    <mergeCell ref="A33:G33"/>
    <mergeCell ref="A20:G20"/>
    <mergeCell ref="A21:G21"/>
    <mergeCell ref="A22:G22"/>
    <mergeCell ref="A23:G23"/>
    <mergeCell ref="A24:G24"/>
    <mergeCell ref="A25:G25"/>
    <mergeCell ref="A26:G26"/>
    <mergeCell ref="A27:G27"/>
    <mergeCell ref="A30:G30"/>
    <mergeCell ref="A31:G31"/>
    <mergeCell ref="A32:G32"/>
    <mergeCell ref="A38:G38"/>
    <mergeCell ref="A34:G34"/>
    <mergeCell ref="A35:G35"/>
    <mergeCell ref="A36:G36"/>
    <mergeCell ref="A37:G37"/>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1"/>
  <dimension ref="A1:C41"/>
  <sheetViews>
    <sheetView topLeftCell="A28" workbookViewId="0">
      <selection activeCell="A2" sqref="A2:G2"/>
    </sheetView>
  </sheetViews>
  <sheetFormatPr baseColWidth="10" defaultColWidth="11.36328125" defaultRowHeight="13" x14ac:dyDescent="0.3"/>
  <cols>
    <col min="1" max="1" width="13.08984375" style="46" customWidth="1"/>
    <col min="2" max="2" width="55.08984375" style="46" customWidth="1"/>
    <col min="3" max="16384" width="11.36328125" style="46"/>
  </cols>
  <sheetData>
    <row r="1" spans="1:3" ht="13.5" thickBot="1" x14ac:dyDescent="0.35">
      <c r="A1" s="51" t="s">
        <v>89</v>
      </c>
      <c r="B1" s="52">
        <v>16</v>
      </c>
      <c r="C1" s="51">
        <f>MAX($A$3:$A$18)-1</f>
        <v>15</v>
      </c>
    </row>
    <row r="2" spans="1:3" ht="13.5" thickTop="1" x14ac:dyDescent="0.3">
      <c r="A2" s="53" t="s">
        <v>32</v>
      </c>
      <c r="B2" s="53" t="s">
        <v>33</v>
      </c>
      <c r="C2" s="51" t="s">
        <v>34</v>
      </c>
    </row>
    <row r="3" spans="1:3" ht="15.5" x14ac:dyDescent="0.35">
      <c r="A3" s="55">
        <v>1</v>
      </c>
      <c r="B3" s="49" t="s">
        <v>141</v>
      </c>
      <c r="C3" s="57"/>
    </row>
    <row r="4" spans="1:3" ht="15.5" x14ac:dyDescent="0.35">
      <c r="A4" s="55">
        <v>2</v>
      </c>
      <c r="B4" s="49" t="s">
        <v>142</v>
      </c>
      <c r="C4" s="57" t="s">
        <v>35</v>
      </c>
    </row>
    <row r="5" spans="1:3" ht="15.5" x14ac:dyDescent="0.35">
      <c r="A5" s="55">
        <v>3</v>
      </c>
      <c r="B5" s="49" t="s">
        <v>133</v>
      </c>
      <c r="C5" s="56"/>
    </row>
    <row r="6" spans="1:3" ht="15.5" x14ac:dyDescent="0.35">
      <c r="A6" s="55">
        <v>4</v>
      </c>
      <c r="B6" s="49" t="s">
        <v>134</v>
      </c>
      <c r="C6" s="56" t="s">
        <v>35</v>
      </c>
    </row>
    <row r="7" spans="1:3" ht="15.5" x14ac:dyDescent="0.35">
      <c r="A7" s="55">
        <v>5</v>
      </c>
      <c r="B7" s="49" t="s">
        <v>97</v>
      </c>
      <c r="C7" s="56"/>
    </row>
    <row r="8" spans="1:3" ht="15.5" x14ac:dyDescent="0.35">
      <c r="A8" s="55">
        <v>6</v>
      </c>
      <c r="B8" s="49" t="s">
        <v>90</v>
      </c>
      <c r="C8" s="56" t="s">
        <v>35</v>
      </c>
    </row>
    <row r="9" spans="1:3" ht="15.5" x14ac:dyDescent="0.35">
      <c r="A9" s="55">
        <v>7</v>
      </c>
      <c r="B9" s="49" t="s">
        <v>98</v>
      </c>
      <c r="C9" s="57"/>
    </row>
    <row r="10" spans="1:3" ht="15.75" customHeight="1" x14ac:dyDescent="0.35">
      <c r="A10" s="55">
        <v>8</v>
      </c>
      <c r="B10" s="49" t="s">
        <v>99</v>
      </c>
      <c r="C10" s="57" t="s">
        <v>35</v>
      </c>
    </row>
    <row r="11" spans="1:3" ht="14" x14ac:dyDescent="0.3">
      <c r="A11" s="55">
        <v>9</v>
      </c>
      <c r="B11" s="49" t="s">
        <v>137</v>
      </c>
      <c r="C11" s="29"/>
    </row>
    <row r="12" spans="1:3" ht="14" x14ac:dyDescent="0.3">
      <c r="A12" s="55">
        <v>10</v>
      </c>
      <c r="B12" s="49" t="s">
        <v>124</v>
      </c>
      <c r="C12" s="29"/>
    </row>
    <row r="13" spans="1:3" ht="14" x14ac:dyDescent="0.3">
      <c r="A13" s="55">
        <v>11</v>
      </c>
      <c r="B13" s="49" t="s">
        <v>125</v>
      </c>
      <c r="C13" s="29"/>
    </row>
    <row r="14" spans="1:3" ht="14" x14ac:dyDescent="0.3">
      <c r="A14" s="55">
        <v>12</v>
      </c>
      <c r="B14" s="49" t="s">
        <v>126</v>
      </c>
      <c r="C14" s="29"/>
    </row>
    <row r="15" spans="1:3" ht="14" x14ac:dyDescent="0.3">
      <c r="A15" s="55">
        <v>13</v>
      </c>
      <c r="B15" s="49" t="s">
        <v>170</v>
      </c>
      <c r="C15" s="29"/>
    </row>
    <row r="16" spans="1:3" ht="14" x14ac:dyDescent="0.3">
      <c r="A16" s="55">
        <v>14</v>
      </c>
      <c r="B16" s="49" t="s">
        <v>172</v>
      </c>
      <c r="C16" s="29"/>
    </row>
    <row r="17" spans="1:3" ht="14" x14ac:dyDescent="0.3">
      <c r="A17" s="55">
        <v>15</v>
      </c>
      <c r="B17" s="49" t="s">
        <v>6</v>
      </c>
      <c r="C17" s="51"/>
    </row>
    <row r="18" spans="1:3" ht="14" x14ac:dyDescent="0.3">
      <c r="A18" s="55">
        <v>16</v>
      </c>
      <c r="B18" s="49"/>
      <c r="C18" s="51"/>
    </row>
    <row r="19" spans="1:3" ht="14" x14ac:dyDescent="0.3">
      <c r="A19" s="55"/>
    </row>
    <row r="20" spans="1:3" ht="14" x14ac:dyDescent="0.3">
      <c r="A20" s="55"/>
    </row>
    <row r="21" spans="1:3" ht="14" x14ac:dyDescent="0.3">
      <c r="A21" s="55"/>
    </row>
    <row r="22" spans="1:3" ht="14" x14ac:dyDescent="0.3">
      <c r="A22" s="55"/>
    </row>
    <row r="30" spans="1:3" ht="14" x14ac:dyDescent="0.3">
      <c r="A30" s="58" t="s">
        <v>100</v>
      </c>
      <c r="B30" s="58">
        <v>11</v>
      </c>
      <c r="C30" s="58">
        <f>MAX($A$31:$A$41)-1</f>
        <v>10</v>
      </c>
    </row>
    <row r="31" spans="1:3" ht="14" x14ac:dyDescent="0.3">
      <c r="A31" s="58">
        <v>1</v>
      </c>
      <c r="B31" s="58" t="s">
        <v>101</v>
      </c>
      <c r="C31" s="58"/>
    </row>
    <row r="32" spans="1:3" ht="14" x14ac:dyDescent="0.3">
      <c r="A32" s="58">
        <v>2</v>
      </c>
      <c r="B32" s="58" t="s">
        <v>102</v>
      </c>
      <c r="C32" s="58"/>
    </row>
    <row r="33" spans="1:3" ht="14" x14ac:dyDescent="0.3">
      <c r="A33" s="58">
        <v>3</v>
      </c>
      <c r="B33" s="58" t="s">
        <v>103</v>
      </c>
      <c r="C33" s="58"/>
    </row>
    <row r="34" spans="1:3" ht="14" x14ac:dyDescent="0.3">
      <c r="A34" s="58">
        <v>4</v>
      </c>
      <c r="B34" s="58" t="s">
        <v>104</v>
      </c>
      <c r="C34" s="58"/>
    </row>
    <row r="35" spans="1:3" ht="14" x14ac:dyDescent="0.3">
      <c r="A35" s="58">
        <v>5</v>
      </c>
      <c r="B35" s="58" t="s">
        <v>105</v>
      </c>
      <c r="C35" s="58"/>
    </row>
    <row r="36" spans="1:3" ht="14" x14ac:dyDescent="0.3">
      <c r="A36" s="58">
        <v>6</v>
      </c>
      <c r="B36" s="58" t="s">
        <v>106</v>
      </c>
      <c r="C36" s="58"/>
    </row>
    <row r="37" spans="1:3" ht="14" x14ac:dyDescent="0.3">
      <c r="A37" s="58">
        <v>7</v>
      </c>
      <c r="B37" s="58" t="s">
        <v>107</v>
      </c>
      <c r="C37" s="58"/>
    </row>
    <row r="38" spans="1:3" ht="14" x14ac:dyDescent="0.3">
      <c r="A38" s="58">
        <v>8</v>
      </c>
      <c r="B38" s="58" t="s">
        <v>108</v>
      </c>
      <c r="C38" s="58"/>
    </row>
    <row r="39" spans="1:3" ht="14" x14ac:dyDescent="0.3">
      <c r="A39" s="58">
        <v>9</v>
      </c>
      <c r="B39" s="58" t="s">
        <v>109</v>
      </c>
      <c r="C39" s="58"/>
    </row>
    <row r="40" spans="1:3" ht="14" x14ac:dyDescent="0.3">
      <c r="A40" s="58">
        <v>10</v>
      </c>
      <c r="B40" s="58" t="s">
        <v>110</v>
      </c>
      <c r="C40" s="58"/>
    </row>
    <row r="41" spans="1:3" ht="14" x14ac:dyDescent="0.3">
      <c r="A41" s="58">
        <v>11</v>
      </c>
      <c r="B41" s="58"/>
      <c r="C41" s="58"/>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2"/>
  <dimension ref="A1:D13"/>
  <sheetViews>
    <sheetView workbookViewId="0">
      <selection activeCell="A2" sqref="A2:G2"/>
    </sheetView>
  </sheetViews>
  <sheetFormatPr baseColWidth="10" defaultColWidth="11.36328125" defaultRowHeight="13" x14ac:dyDescent="0.3"/>
  <cols>
    <col min="1" max="1" width="13.08984375" style="46" customWidth="1"/>
    <col min="2" max="2" width="55.08984375" style="46" customWidth="1"/>
    <col min="3" max="16384" width="11.36328125" style="46"/>
  </cols>
  <sheetData>
    <row r="1" spans="1:4" ht="13.5" thickBot="1" x14ac:dyDescent="0.35">
      <c r="A1" s="51" t="s">
        <v>123</v>
      </c>
      <c r="B1" s="52">
        <v>11</v>
      </c>
      <c r="C1" s="51">
        <f>MAX($A$3:$A$13)-1</f>
        <v>10</v>
      </c>
    </row>
    <row r="2" spans="1:4" ht="13.5" thickTop="1" x14ac:dyDescent="0.3">
      <c r="A2" s="53" t="s">
        <v>32</v>
      </c>
      <c r="B2" s="53" t="s">
        <v>33</v>
      </c>
      <c r="C2" s="51" t="s">
        <v>34</v>
      </c>
    </row>
    <row r="3" spans="1:4" ht="15.5" x14ac:dyDescent="0.35">
      <c r="A3" s="55">
        <v>1</v>
      </c>
      <c r="B3" s="49" t="s">
        <v>141</v>
      </c>
      <c r="C3" s="57"/>
    </row>
    <row r="4" spans="1:4" ht="15.5" x14ac:dyDescent="0.35">
      <c r="A4" s="55">
        <v>2</v>
      </c>
      <c r="B4" s="49" t="s">
        <v>142</v>
      </c>
      <c r="C4" s="57" t="s">
        <v>35</v>
      </c>
      <c r="D4" s="21"/>
    </row>
    <row r="5" spans="1:4" ht="15.5" x14ac:dyDescent="0.35">
      <c r="A5" s="55">
        <v>3</v>
      </c>
      <c r="B5" s="49" t="s">
        <v>135</v>
      </c>
      <c r="C5" s="56"/>
      <c r="D5" s="21"/>
    </row>
    <row r="6" spans="1:4" ht="15.5" x14ac:dyDescent="0.35">
      <c r="A6" s="55">
        <v>4</v>
      </c>
      <c r="B6" s="49" t="s">
        <v>136</v>
      </c>
      <c r="C6" s="56" t="s">
        <v>35</v>
      </c>
      <c r="D6" s="21"/>
    </row>
    <row r="7" spans="1:4" ht="15.5" x14ac:dyDescent="0.35">
      <c r="A7" s="55">
        <v>5</v>
      </c>
      <c r="B7" s="49" t="s">
        <v>127</v>
      </c>
      <c r="C7" s="56"/>
      <c r="D7" s="21"/>
    </row>
    <row r="8" spans="1:4" ht="15.5" x14ac:dyDescent="0.35">
      <c r="A8" s="55">
        <v>6</v>
      </c>
      <c r="B8" s="49" t="s">
        <v>128</v>
      </c>
      <c r="C8" s="56"/>
      <c r="D8" s="21"/>
    </row>
    <row r="9" spans="1:4" ht="15.5" x14ac:dyDescent="0.35">
      <c r="A9" s="55">
        <v>7</v>
      </c>
      <c r="B9" s="49" t="s">
        <v>168</v>
      </c>
      <c r="C9" s="56"/>
      <c r="D9" s="21"/>
    </row>
    <row r="10" spans="1:4" ht="104" x14ac:dyDescent="0.35">
      <c r="A10" s="55">
        <v>8</v>
      </c>
      <c r="B10" s="49" t="s">
        <v>169</v>
      </c>
      <c r="C10" s="56"/>
      <c r="D10" s="21"/>
    </row>
    <row r="11" spans="1:4" ht="15.5" x14ac:dyDescent="0.35">
      <c r="A11" s="55">
        <v>9</v>
      </c>
      <c r="B11" s="49" t="s">
        <v>173</v>
      </c>
      <c r="C11" s="56"/>
      <c r="D11" s="21"/>
    </row>
    <row r="12" spans="1:4" ht="15.5" x14ac:dyDescent="0.35">
      <c r="A12" s="55">
        <v>10</v>
      </c>
      <c r="B12" s="49" t="s">
        <v>96</v>
      </c>
      <c r="C12" s="57"/>
      <c r="D12" s="21"/>
    </row>
    <row r="13" spans="1:4" ht="15.5" x14ac:dyDescent="0.3">
      <c r="A13" s="55">
        <v>11</v>
      </c>
      <c r="B13" s="59"/>
      <c r="C13" s="58"/>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3"/>
  <dimension ref="A1:C30"/>
  <sheetViews>
    <sheetView workbookViewId="0">
      <selection activeCell="A2" sqref="A2:G2"/>
    </sheetView>
  </sheetViews>
  <sheetFormatPr baseColWidth="10" defaultColWidth="11.36328125" defaultRowHeight="13" x14ac:dyDescent="0.3"/>
  <cols>
    <col min="1" max="1" width="11.81640625" style="46" customWidth="1"/>
    <col min="2" max="2" width="56.81640625" style="46" customWidth="1"/>
    <col min="3" max="16384" width="11.36328125" style="46"/>
  </cols>
  <sheetData>
    <row r="1" spans="1:3" ht="13.5" thickBot="1" x14ac:dyDescent="0.35">
      <c r="A1" s="51" t="s">
        <v>88</v>
      </c>
      <c r="B1" s="52">
        <v>25</v>
      </c>
      <c r="C1" s="51">
        <f>MAX($A$3:$A$27)-1</f>
        <v>24</v>
      </c>
    </row>
    <row r="2" spans="1:3" ht="13.5" thickTop="1" x14ac:dyDescent="0.3">
      <c r="A2" s="53" t="s">
        <v>32</v>
      </c>
      <c r="B2" s="53" t="s">
        <v>33</v>
      </c>
      <c r="C2" s="51" t="s">
        <v>34</v>
      </c>
    </row>
    <row r="3" spans="1:3" ht="15.5" x14ac:dyDescent="0.35">
      <c r="A3" s="55">
        <v>1</v>
      </c>
      <c r="B3" s="49" t="s">
        <v>143</v>
      </c>
      <c r="C3" s="56"/>
    </row>
    <row r="4" spans="1:3" ht="15.5" x14ac:dyDescent="0.35">
      <c r="A4" s="55">
        <v>2</v>
      </c>
      <c r="B4" s="49" t="s">
        <v>144</v>
      </c>
      <c r="C4" s="56" t="s">
        <v>35</v>
      </c>
    </row>
    <row r="5" spans="1:3" ht="15.5" x14ac:dyDescent="0.35">
      <c r="A5" s="55">
        <v>3</v>
      </c>
      <c r="B5" s="49" t="s">
        <v>129</v>
      </c>
      <c r="C5" s="56"/>
    </row>
    <row r="6" spans="1:3" ht="15.5" x14ac:dyDescent="0.35">
      <c r="A6" s="55">
        <v>4</v>
      </c>
      <c r="B6" s="49" t="s">
        <v>130</v>
      </c>
      <c r="C6" s="56" t="s">
        <v>35</v>
      </c>
    </row>
    <row r="7" spans="1:3" ht="15.5" x14ac:dyDescent="0.35">
      <c r="A7" s="55">
        <v>5</v>
      </c>
      <c r="B7" s="49" t="s">
        <v>131</v>
      </c>
      <c r="C7" s="56"/>
    </row>
    <row r="8" spans="1:3" ht="15.5" x14ac:dyDescent="0.35">
      <c r="A8" s="55">
        <v>6</v>
      </c>
      <c r="B8" s="49" t="s">
        <v>132</v>
      </c>
      <c r="C8" s="56" t="s">
        <v>35</v>
      </c>
    </row>
    <row r="9" spans="1:3" ht="15.5" x14ac:dyDescent="0.35">
      <c r="A9" s="55">
        <v>7</v>
      </c>
      <c r="B9" s="49" t="s">
        <v>92</v>
      </c>
      <c r="C9" s="56"/>
    </row>
    <row r="10" spans="1:3" ht="15.5" x14ac:dyDescent="0.35">
      <c r="A10" s="55">
        <v>8</v>
      </c>
      <c r="B10" s="49" t="s">
        <v>93</v>
      </c>
      <c r="C10" s="56" t="s">
        <v>35</v>
      </c>
    </row>
    <row r="11" spans="1:3" ht="15.5" x14ac:dyDescent="0.35">
      <c r="A11" s="55">
        <v>9</v>
      </c>
      <c r="B11" s="49" t="s">
        <v>94</v>
      </c>
      <c r="C11" s="57"/>
    </row>
    <row r="12" spans="1:3" ht="15.5" x14ac:dyDescent="0.35">
      <c r="A12" s="55">
        <v>10</v>
      </c>
      <c r="B12" s="49" t="s">
        <v>95</v>
      </c>
      <c r="C12" s="57"/>
    </row>
    <row r="13" spans="1:3" ht="15.5" x14ac:dyDescent="0.35">
      <c r="A13" s="55">
        <v>11</v>
      </c>
      <c r="B13" s="49" t="s">
        <v>149</v>
      </c>
      <c r="C13" s="56"/>
    </row>
    <row r="14" spans="1:3" ht="15.5" x14ac:dyDescent="0.35">
      <c r="A14" s="55">
        <v>12</v>
      </c>
      <c r="B14" s="49" t="s">
        <v>150</v>
      </c>
      <c r="C14" s="56"/>
    </row>
    <row r="15" spans="1:3" ht="15.5" x14ac:dyDescent="0.35">
      <c r="A15" s="55">
        <v>13</v>
      </c>
      <c r="B15" s="49" t="s">
        <v>191</v>
      </c>
      <c r="C15" s="56"/>
    </row>
    <row r="16" spans="1:3" ht="15.5" x14ac:dyDescent="0.35">
      <c r="A16" s="55">
        <v>14</v>
      </c>
      <c r="B16" s="49" t="s">
        <v>151</v>
      </c>
      <c r="C16" s="56"/>
    </row>
    <row r="17" spans="1:3" ht="15.5" x14ac:dyDescent="0.35">
      <c r="A17" s="55">
        <v>15</v>
      </c>
      <c r="B17" s="49" t="s">
        <v>152</v>
      </c>
      <c r="C17" s="56"/>
    </row>
    <row r="18" spans="1:3" ht="15.5" x14ac:dyDescent="0.35">
      <c r="A18" s="55">
        <v>16</v>
      </c>
      <c r="B18" s="49" t="s">
        <v>153</v>
      </c>
      <c r="C18" s="56"/>
    </row>
    <row r="19" spans="1:3" ht="15.5" x14ac:dyDescent="0.35">
      <c r="A19" s="55">
        <v>17</v>
      </c>
      <c r="B19" s="49" t="s">
        <v>167</v>
      </c>
      <c r="C19" s="56"/>
    </row>
    <row r="20" spans="1:3" ht="15.5" x14ac:dyDescent="0.35">
      <c r="A20" s="55">
        <v>18</v>
      </c>
      <c r="B20" s="49" t="s">
        <v>174</v>
      </c>
      <c r="C20" s="56"/>
    </row>
    <row r="21" spans="1:3" ht="15.5" x14ac:dyDescent="0.35">
      <c r="A21" s="55">
        <v>19</v>
      </c>
      <c r="B21" s="49" t="s">
        <v>175</v>
      </c>
      <c r="C21" s="56"/>
    </row>
    <row r="22" spans="1:3" ht="15.5" x14ac:dyDescent="0.35">
      <c r="A22" s="55">
        <v>20</v>
      </c>
      <c r="B22" s="49" t="s">
        <v>189</v>
      </c>
      <c r="C22" s="56"/>
    </row>
    <row r="23" spans="1:3" ht="15.5" x14ac:dyDescent="0.35">
      <c r="A23" s="55">
        <v>21</v>
      </c>
      <c r="B23" s="49" t="s">
        <v>176</v>
      </c>
      <c r="C23" s="56"/>
    </row>
    <row r="24" spans="1:3" ht="15.5" x14ac:dyDescent="0.35">
      <c r="A24" s="55">
        <v>22</v>
      </c>
      <c r="B24" s="49" t="s">
        <v>179</v>
      </c>
      <c r="C24" s="56"/>
    </row>
    <row r="25" spans="1:3" ht="15.5" x14ac:dyDescent="0.35">
      <c r="A25" s="55">
        <v>23</v>
      </c>
      <c r="B25" s="49" t="s">
        <v>190</v>
      </c>
      <c r="C25" s="56"/>
    </row>
    <row r="26" spans="1:3" ht="15.5" x14ac:dyDescent="0.35">
      <c r="A26" s="55">
        <v>24</v>
      </c>
      <c r="B26" s="49" t="s">
        <v>96</v>
      </c>
      <c r="C26" s="57"/>
    </row>
    <row r="27" spans="1:3" ht="14" x14ac:dyDescent="0.3">
      <c r="A27" s="55">
        <v>25</v>
      </c>
      <c r="B27" s="49"/>
      <c r="C27" s="58"/>
    </row>
    <row r="28" spans="1:3" ht="15.5" x14ac:dyDescent="0.35">
      <c r="A28" s="56"/>
      <c r="B28" s="58"/>
      <c r="C28" s="56"/>
    </row>
    <row r="29" spans="1:3" ht="15.5" x14ac:dyDescent="0.35">
      <c r="A29" s="56"/>
      <c r="B29" s="58"/>
      <c r="C29" s="56"/>
    </row>
    <row r="30" spans="1:3" ht="15.5" x14ac:dyDescent="0.35">
      <c r="A30" s="56"/>
      <c r="B30" s="58"/>
      <c r="C30" s="56"/>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4"/>
  <dimension ref="A1:C17"/>
  <sheetViews>
    <sheetView workbookViewId="0">
      <selection activeCell="A2" sqref="A2:G2"/>
    </sheetView>
  </sheetViews>
  <sheetFormatPr baseColWidth="10" defaultColWidth="11.36328125" defaultRowHeight="13" x14ac:dyDescent="0.3"/>
  <cols>
    <col min="1" max="1" width="13.08984375" style="46" customWidth="1"/>
    <col min="2" max="2" width="62" style="46" customWidth="1"/>
    <col min="3" max="16384" width="11.36328125" style="46"/>
  </cols>
  <sheetData>
    <row r="1" spans="1:3" ht="13.5" thickBot="1" x14ac:dyDescent="0.35">
      <c r="A1" s="51" t="s">
        <v>146</v>
      </c>
      <c r="B1" s="62">
        <v>15</v>
      </c>
      <c r="C1" s="51">
        <f>MAX($A$3:$A$36)-1</f>
        <v>14</v>
      </c>
    </row>
    <row r="2" spans="1:3" ht="13.5" thickTop="1" x14ac:dyDescent="0.3">
      <c r="A2" s="53" t="s">
        <v>32</v>
      </c>
      <c r="B2" s="63" t="s">
        <v>33</v>
      </c>
      <c r="C2" s="51" t="s">
        <v>34</v>
      </c>
    </row>
    <row r="3" spans="1:3" x14ac:dyDescent="0.3">
      <c r="A3" s="49">
        <v>1</v>
      </c>
      <c r="B3" s="33" t="s">
        <v>145</v>
      </c>
      <c r="C3" s="49"/>
    </row>
    <row r="4" spans="1:3" x14ac:dyDescent="0.3">
      <c r="A4" s="49">
        <v>2</v>
      </c>
      <c r="B4" s="33" t="s">
        <v>147</v>
      </c>
      <c r="C4" s="49" t="s">
        <v>35</v>
      </c>
    </row>
    <row r="5" spans="1:3" x14ac:dyDescent="0.3">
      <c r="A5" s="49">
        <v>3</v>
      </c>
      <c r="B5" s="33" t="s">
        <v>154</v>
      </c>
      <c r="C5" s="49"/>
    </row>
    <row r="6" spans="1:3" x14ac:dyDescent="0.3">
      <c r="A6" s="49">
        <v>4</v>
      </c>
      <c r="B6" s="33" t="s">
        <v>155</v>
      </c>
      <c r="C6" s="49"/>
    </row>
    <row r="7" spans="1:3" x14ac:dyDescent="0.3">
      <c r="A7" s="49">
        <v>5</v>
      </c>
      <c r="B7" s="33" t="s">
        <v>156</v>
      </c>
      <c r="C7" s="49"/>
    </row>
    <row r="8" spans="1:3" x14ac:dyDescent="0.3">
      <c r="A8" s="49">
        <v>6</v>
      </c>
      <c r="B8" s="33" t="s">
        <v>164</v>
      </c>
      <c r="C8" s="49"/>
    </row>
    <row r="9" spans="1:3" x14ac:dyDescent="0.3">
      <c r="A9" s="49">
        <v>7</v>
      </c>
      <c r="B9" s="33" t="s">
        <v>165</v>
      </c>
      <c r="C9" s="49"/>
    </row>
    <row r="10" spans="1:3" x14ac:dyDescent="0.3">
      <c r="A10" s="49">
        <v>8</v>
      </c>
      <c r="B10" s="33" t="s">
        <v>166</v>
      </c>
      <c r="C10" s="49"/>
    </row>
    <row r="11" spans="1:3" x14ac:dyDescent="0.3">
      <c r="A11" s="49">
        <v>9</v>
      </c>
      <c r="B11" s="33" t="s">
        <v>171</v>
      </c>
      <c r="C11" s="49"/>
    </row>
    <row r="12" spans="1:3" ht="26" x14ac:dyDescent="0.3">
      <c r="A12" s="49">
        <v>10</v>
      </c>
      <c r="B12" s="33" t="s">
        <v>177</v>
      </c>
      <c r="C12" s="49"/>
    </row>
    <row r="13" spans="1:3" x14ac:dyDescent="0.3">
      <c r="A13" s="49">
        <v>11</v>
      </c>
      <c r="B13" s="33" t="s">
        <v>192</v>
      </c>
      <c r="C13" s="49"/>
    </row>
    <row r="14" spans="1:3" x14ac:dyDescent="0.3">
      <c r="A14" s="49">
        <v>12</v>
      </c>
      <c r="B14" s="33" t="s">
        <v>193</v>
      </c>
      <c r="C14" s="49"/>
    </row>
    <row r="15" spans="1:3" x14ac:dyDescent="0.3">
      <c r="A15" s="49">
        <v>13</v>
      </c>
      <c r="B15" s="33" t="s">
        <v>194</v>
      </c>
      <c r="C15" s="49"/>
    </row>
    <row r="16" spans="1:3" x14ac:dyDescent="0.3">
      <c r="A16" s="49">
        <v>14</v>
      </c>
      <c r="B16" s="33" t="s">
        <v>6</v>
      </c>
      <c r="C16" s="49"/>
    </row>
    <row r="17" spans="1:3" x14ac:dyDescent="0.3">
      <c r="A17" s="49">
        <v>15</v>
      </c>
      <c r="B17" s="33"/>
      <c r="C17" s="49"/>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workbookViewId="0">
      <selection activeCell="A2" sqref="A2:G2"/>
    </sheetView>
  </sheetViews>
  <sheetFormatPr baseColWidth="10" defaultColWidth="11.36328125" defaultRowHeight="13" x14ac:dyDescent="0.3"/>
  <cols>
    <col min="1" max="1" width="13.08984375" style="46" customWidth="1"/>
    <col min="2" max="2" width="62" style="46" customWidth="1"/>
    <col min="3" max="16384" width="11.36328125" style="46"/>
  </cols>
  <sheetData>
    <row r="1" spans="1:3" ht="13.5" thickBot="1" x14ac:dyDescent="0.35">
      <c r="A1" s="51" t="s">
        <v>158</v>
      </c>
      <c r="B1" s="62">
        <v>8</v>
      </c>
      <c r="C1" s="51">
        <f>MAX($A$3:$A$31)-1</f>
        <v>9</v>
      </c>
    </row>
    <row r="2" spans="1:3" ht="13.5" thickTop="1" x14ac:dyDescent="0.3">
      <c r="A2" s="53" t="s">
        <v>32</v>
      </c>
      <c r="B2" s="63" t="s">
        <v>33</v>
      </c>
      <c r="C2" s="51" t="s">
        <v>34</v>
      </c>
    </row>
    <row r="3" spans="1:3" x14ac:dyDescent="0.3">
      <c r="A3" s="49">
        <v>1</v>
      </c>
      <c r="B3" s="33" t="s">
        <v>185</v>
      </c>
      <c r="C3" s="49"/>
    </row>
    <row r="4" spans="1:3" x14ac:dyDescent="0.3">
      <c r="A4" s="49">
        <v>2</v>
      </c>
      <c r="B4" s="33" t="s">
        <v>186</v>
      </c>
      <c r="C4" s="49" t="s">
        <v>35</v>
      </c>
    </row>
    <row r="5" spans="1:3" x14ac:dyDescent="0.3">
      <c r="A5" s="49">
        <v>3</v>
      </c>
      <c r="B5" s="33" t="s">
        <v>159</v>
      </c>
      <c r="C5" s="49"/>
    </row>
    <row r="6" spans="1:3" x14ac:dyDescent="0.3">
      <c r="A6" s="49">
        <v>4</v>
      </c>
      <c r="B6" s="33" t="s">
        <v>160</v>
      </c>
      <c r="C6" s="49" t="s">
        <v>35</v>
      </c>
    </row>
    <row r="7" spans="1:3" x14ac:dyDescent="0.3">
      <c r="A7" s="49">
        <v>5</v>
      </c>
      <c r="B7" s="33" t="s">
        <v>161</v>
      </c>
      <c r="C7" s="49"/>
    </row>
    <row r="8" spans="1:3" x14ac:dyDescent="0.3">
      <c r="A8" s="49">
        <v>6</v>
      </c>
      <c r="B8" s="33" t="s">
        <v>162</v>
      </c>
      <c r="C8" s="49"/>
    </row>
    <row r="9" spans="1:3" x14ac:dyDescent="0.3">
      <c r="A9" s="49">
        <v>7</v>
      </c>
      <c r="B9" s="33" t="s">
        <v>181</v>
      </c>
      <c r="C9" s="49"/>
    </row>
    <row r="10" spans="1:3" x14ac:dyDescent="0.3">
      <c r="A10" s="49">
        <v>8</v>
      </c>
      <c r="B10" s="33" t="s">
        <v>180</v>
      </c>
      <c r="C10" s="49"/>
    </row>
    <row r="11" spans="1:3" x14ac:dyDescent="0.3">
      <c r="A11" s="49">
        <v>9</v>
      </c>
      <c r="B11" s="33" t="s">
        <v>178</v>
      </c>
      <c r="C11" s="49"/>
    </row>
    <row r="12" spans="1:3" x14ac:dyDescent="0.3">
      <c r="A12" s="49">
        <v>10</v>
      </c>
      <c r="B12" s="33"/>
      <c r="C12" s="49"/>
    </row>
  </sheetData>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
  <sheetViews>
    <sheetView workbookViewId="0">
      <selection activeCell="A2" sqref="A2:G2"/>
    </sheetView>
  </sheetViews>
  <sheetFormatPr baseColWidth="10" defaultColWidth="11.36328125" defaultRowHeight="13" x14ac:dyDescent="0.3"/>
  <cols>
    <col min="1" max="1" width="13.08984375" style="46" customWidth="1"/>
    <col min="2" max="2" width="62" style="46" customWidth="1"/>
    <col min="3" max="16384" width="11.36328125" style="46"/>
  </cols>
  <sheetData>
    <row r="1" spans="1:3" ht="13.5" thickBot="1" x14ac:dyDescent="0.35">
      <c r="A1" s="51" t="s">
        <v>182</v>
      </c>
      <c r="B1" s="62">
        <v>4</v>
      </c>
      <c r="C1" s="51">
        <f>MAX($A$3:$A$25)-1</f>
        <v>3</v>
      </c>
    </row>
    <row r="2" spans="1:3" ht="13.5" thickTop="1" x14ac:dyDescent="0.3">
      <c r="A2" s="53" t="s">
        <v>32</v>
      </c>
      <c r="B2" s="63" t="s">
        <v>33</v>
      </c>
      <c r="C2" s="51" t="s">
        <v>34</v>
      </c>
    </row>
    <row r="3" spans="1:3" ht="26" x14ac:dyDescent="0.3">
      <c r="A3" s="49">
        <v>1</v>
      </c>
      <c r="B3" s="33" t="s">
        <v>195</v>
      </c>
      <c r="C3" s="49"/>
    </row>
    <row r="4" spans="1:3" x14ac:dyDescent="0.3">
      <c r="A4" s="49">
        <v>2</v>
      </c>
      <c r="B4" s="33" t="s">
        <v>196</v>
      </c>
      <c r="C4" s="49"/>
    </row>
    <row r="5" spans="1:3" x14ac:dyDescent="0.3">
      <c r="A5" s="49">
        <v>3</v>
      </c>
      <c r="B5" s="33" t="s">
        <v>187</v>
      </c>
      <c r="C5" s="49"/>
    </row>
    <row r="6" spans="1:3" x14ac:dyDescent="0.3">
      <c r="A6" s="49">
        <v>4</v>
      </c>
      <c r="B6" s="33"/>
      <c r="C6" s="49"/>
    </row>
  </sheetData>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
  <sheetViews>
    <sheetView workbookViewId="0">
      <selection activeCell="A2" sqref="A2:G2"/>
    </sheetView>
  </sheetViews>
  <sheetFormatPr baseColWidth="10" defaultColWidth="11.36328125" defaultRowHeight="13" x14ac:dyDescent="0.3"/>
  <cols>
    <col min="1" max="1" width="13.08984375" style="46" customWidth="1"/>
    <col min="2" max="2" width="62" style="46" customWidth="1"/>
    <col min="3" max="16384" width="11.36328125" style="46"/>
  </cols>
  <sheetData>
    <row r="1" spans="1:3" ht="14.5" thickBot="1" x14ac:dyDescent="0.35">
      <c r="A1" s="48" t="s">
        <v>183</v>
      </c>
      <c r="B1" s="62">
        <v>4</v>
      </c>
      <c r="C1" s="51">
        <f>MAX($A$5:$A$25)-1</f>
        <v>3</v>
      </c>
    </row>
    <row r="2" spans="1:3" ht="13.5" thickTop="1" x14ac:dyDescent="0.3">
      <c r="A2" s="53" t="s">
        <v>32</v>
      </c>
      <c r="B2" s="63" t="s">
        <v>33</v>
      </c>
      <c r="C2" s="51" t="s">
        <v>34</v>
      </c>
    </row>
    <row r="3" spans="1:3" ht="26" x14ac:dyDescent="0.3">
      <c r="A3" s="49">
        <v>1</v>
      </c>
      <c r="B3" s="33" t="s">
        <v>195</v>
      </c>
      <c r="C3" s="51"/>
    </row>
    <row r="4" spans="1:3" x14ac:dyDescent="0.3">
      <c r="A4" s="49">
        <v>2</v>
      </c>
      <c r="B4" s="33" t="s">
        <v>196</v>
      </c>
      <c r="C4" s="51"/>
    </row>
    <row r="5" spans="1:3" x14ac:dyDescent="0.3">
      <c r="A5" s="49">
        <v>3</v>
      </c>
      <c r="B5" s="33" t="s">
        <v>187</v>
      </c>
      <c r="C5" s="49"/>
    </row>
    <row r="6" spans="1:3" x14ac:dyDescent="0.3">
      <c r="A6" s="49">
        <v>4</v>
      </c>
      <c r="B6" s="33"/>
      <c r="C6" s="49"/>
    </row>
  </sheetData>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workbookViewId="0">
      <selection activeCell="A2" sqref="A2:G2"/>
    </sheetView>
  </sheetViews>
  <sheetFormatPr baseColWidth="10" defaultColWidth="11.36328125" defaultRowHeight="13" x14ac:dyDescent="0.3"/>
  <cols>
    <col min="1" max="1" width="13.08984375" style="46" customWidth="1"/>
    <col min="2" max="2" width="62" style="46" customWidth="1"/>
    <col min="3" max="16384" width="11.36328125" style="46"/>
  </cols>
  <sheetData>
    <row r="1" spans="1:3" ht="13.5" thickBot="1" x14ac:dyDescent="0.35">
      <c r="A1" s="51" t="s">
        <v>197</v>
      </c>
      <c r="B1" s="62">
        <v>5</v>
      </c>
      <c r="C1" s="51">
        <f>MAX($A$3:$A$26)-1</f>
        <v>4</v>
      </c>
    </row>
    <row r="2" spans="1:3" ht="13.5" thickTop="1" x14ac:dyDescent="0.3">
      <c r="A2" s="53" t="s">
        <v>32</v>
      </c>
      <c r="B2" s="63" t="s">
        <v>33</v>
      </c>
      <c r="C2" s="51" t="s">
        <v>34</v>
      </c>
    </row>
    <row r="3" spans="1:3" x14ac:dyDescent="0.3">
      <c r="A3" s="49">
        <v>1</v>
      </c>
      <c r="B3" s="33" t="s">
        <v>162</v>
      </c>
      <c r="C3" s="49"/>
    </row>
    <row r="4" spans="1:3" x14ac:dyDescent="0.3">
      <c r="A4" s="49">
        <v>2</v>
      </c>
      <c r="B4" s="33" t="s">
        <v>181</v>
      </c>
      <c r="C4" s="49"/>
    </row>
    <row r="5" spans="1:3" x14ac:dyDescent="0.3">
      <c r="A5" s="49">
        <v>3</v>
      </c>
      <c r="B5" s="76" t="s">
        <v>213</v>
      </c>
      <c r="C5" s="49"/>
    </row>
    <row r="6" spans="1:3" x14ac:dyDescent="0.3">
      <c r="A6" s="49">
        <v>4</v>
      </c>
      <c r="B6" s="33" t="s">
        <v>178</v>
      </c>
      <c r="C6" s="49"/>
    </row>
    <row r="7" spans="1:3" x14ac:dyDescent="0.3">
      <c r="A7" s="49">
        <v>5</v>
      </c>
      <c r="B7" s="33"/>
      <c r="C7" s="49"/>
    </row>
  </sheetData>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workbookViewId="0">
      <selection activeCell="A2" sqref="A2:G2"/>
    </sheetView>
  </sheetViews>
  <sheetFormatPr baseColWidth="10" defaultColWidth="11.36328125" defaultRowHeight="13" x14ac:dyDescent="0.3"/>
  <cols>
    <col min="1" max="1" width="13.08984375" style="46" customWidth="1"/>
    <col min="2" max="2" width="62" style="46" customWidth="1"/>
    <col min="3" max="3" width="11.36328125" style="46"/>
    <col min="4" max="4" width="6.90625" style="46" bestFit="1" customWidth="1"/>
    <col min="5" max="6" width="6.81640625" style="46" bestFit="1" customWidth="1"/>
    <col min="7" max="16384" width="11.36328125" style="46"/>
  </cols>
  <sheetData>
    <row r="1" spans="1:7" ht="13.5" thickBot="1" x14ac:dyDescent="0.35">
      <c r="A1" s="51" t="s">
        <v>158</v>
      </c>
      <c r="B1" s="62">
        <v>8</v>
      </c>
      <c r="C1" s="51">
        <f>MAX($A$3:$A$26)-1</f>
        <v>4</v>
      </c>
      <c r="D1" s="51" t="s">
        <v>214</v>
      </c>
      <c r="E1" s="51" t="s">
        <v>215</v>
      </c>
      <c r="F1" s="51" t="s">
        <v>215</v>
      </c>
      <c r="G1" s="51" t="s">
        <v>216</v>
      </c>
    </row>
    <row r="2" spans="1:7" ht="13.5" thickTop="1" x14ac:dyDescent="0.3">
      <c r="A2" s="53" t="s">
        <v>32</v>
      </c>
      <c r="B2" s="63" t="s">
        <v>33</v>
      </c>
      <c r="C2" s="51" t="s">
        <v>34</v>
      </c>
      <c r="D2" s="46">
        <v>5</v>
      </c>
      <c r="E2" s="46">
        <v>5</v>
      </c>
      <c r="F2" s="46">
        <v>5</v>
      </c>
      <c r="G2" s="46">
        <v>5</v>
      </c>
    </row>
    <row r="3" spans="1:7" x14ac:dyDescent="0.3">
      <c r="A3" s="49">
        <v>1</v>
      </c>
      <c r="B3" s="33" t="s">
        <v>161</v>
      </c>
      <c r="C3" s="49"/>
    </row>
    <row r="4" spans="1:7" x14ac:dyDescent="0.3">
      <c r="A4" s="49">
        <v>2</v>
      </c>
      <c r="B4" s="33" t="s">
        <v>162</v>
      </c>
      <c r="C4" s="49"/>
    </row>
    <row r="5" spans="1:7" x14ac:dyDescent="0.3">
      <c r="A5" s="49">
        <v>3</v>
      </c>
      <c r="B5" s="33" t="s">
        <v>181</v>
      </c>
      <c r="C5" s="49"/>
    </row>
    <row r="6" spans="1:7" x14ac:dyDescent="0.3">
      <c r="A6" s="49">
        <v>4</v>
      </c>
      <c r="B6" s="33" t="s">
        <v>178</v>
      </c>
      <c r="C6" s="49"/>
    </row>
    <row r="7" spans="1:7" x14ac:dyDescent="0.3">
      <c r="A7" s="49">
        <v>5</v>
      </c>
      <c r="B7" s="33"/>
      <c r="C7" s="49"/>
    </row>
  </sheetData>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19</vt:i4>
      </vt:variant>
      <vt:variant>
        <vt:lpstr>Benannte Bereiche</vt:lpstr>
      </vt:variant>
      <vt:variant>
        <vt:i4>8</vt:i4>
      </vt:variant>
    </vt:vector>
  </HeadingPairs>
  <TitlesOfParts>
    <vt:vector size="27" baseType="lpstr">
      <vt:lpstr>Hints1</vt:lpstr>
      <vt:lpstr>Reporting</vt:lpstr>
      <vt:lpstr>Hinweise1</vt:lpstr>
      <vt:lpstr>Hinweise2</vt:lpstr>
      <vt:lpstr>Hinweise3</vt:lpstr>
      <vt:lpstr>Ergebnisangabe</vt:lpstr>
      <vt:lpstr>Kontakt</vt:lpstr>
      <vt:lpstr>Teilnehmerdaten</vt:lpstr>
      <vt:lpstr>Ergebnisse</vt:lpstr>
      <vt:lpstr>Mitteilungen</vt:lpstr>
      <vt:lpstr>Gesamtasche</vt:lpstr>
      <vt:lpstr>Säureunlösliche Asche</vt:lpstr>
      <vt:lpstr>Wasser</vt:lpstr>
      <vt:lpstr>Etherisches_OeL</vt:lpstr>
      <vt:lpstr>Curcumin</vt:lpstr>
      <vt:lpstr>Thymol</vt:lpstr>
      <vt:lpstr>Carvacrol</vt:lpstr>
      <vt:lpstr>Gingerol</vt:lpstr>
      <vt:lpstr>Linalool</vt:lpstr>
      <vt:lpstr>Hinweise3!_ftn1</vt:lpstr>
      <vt:lpstr>Hints1!_ftnref1</vt:lpstr>
      <vt:lpstr>Hinweise1!_ftnref1</vt:lpstr>
      <vt:lpstr>Hinweise1!Druckbereich</vt:lpstr>
      <vt:lpstr>Hinweise2!Druckbereich</vt:lpstr>
      <vt:lpstr>Ergebnisangabe!OLE_LINK1</vt:lpstr>
      <vt:lpstr>Reporting!OLE_LINK1</vt:lpstr>
      <vt:lpstr>Reporting!OLE_LINK2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2018-11-20T20:09:12Z</cp:lastPrinted>
  <dcterms:created xsi:type="dcterms:W3CDTF">2005-02-14T18:41:01Z</dcterms:created>
  <dcterms:modified xsi:type="dcterms:W3CDTF">2020-10-10T21:19:50Z</dcterms:modified>
</cp:coreProperties>
</file>