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workbookProtection workbookPassword="CAA1" lockStructure="1"/>
  <bookViews>
    <workbookView xWindow="-12" yWindow="-12" windowWidth="17388" windowHeight="11388" activeTab="6"/>
  </bookViews>
  <sheets>
    <sheet name="Hints1" sheetId="73" r:id="rId1"/>
    <sheet name="Reporting" sheetId="74" r:id="rId2"/>
    <sheet name="Hinweise1" sheetId="75" r:id="rId3"/>
    <sheet name="Hinweise2" sheetId="76" r:id="rId4"/>
    <sheet name="Hinweise3" sheetId="77" r:id="rId5"/>
    <sheet name="Ergebnisangabe" sheetId="82" r:id="rId6"/>
    <sheet name="Kontakt" sheetId="79" r:id="rId7"/>
    <sheet name="Teilnehmerdaten" sheetId="17" state="hidden" r:id="rId8"/>
    <sheet name="Ergebnisse" sheetId="5" r:id="rId9"/>
    <sheet name="Mitteilungen" sheetId="15" r:id="rId10"/>
    <sheet name="Trockenmasse" sheetId="22" state="hidden" r:id="rId11"/>
    <sheet name="Gesamtasche" sheetId="23" state="hidden" r:id="rId12"/>
    <sheet name="Säureunlösliche Asche" sheetId="24" state="hidden" r:id="rId13"/>
    <sheet name="Wasserlösliche Asche" sheetId="25" state="hidden" r:id="rId14"/>
    <sheet name="WasserlöslicherExtraktanteil" sheetId="26" state="hidden" r:id="rId15"/>
    <sheet name="Coffein" sheetId="27" state="hidden" r:id="rId16"/>
    <sheet name="Theobromin" sheetId="30" state="hidden" r:id="rId17"/>
    <sheet name="Theophyllin" sheetId="80" state="hidden" r:id="rId18"/>
    <sheet name="Gesamtpolyphenole" sheetId="81" state="hidden" r:id="rId19"/>
  </sheets>
  <externalReferences>
    <externalReference r:id="rId20"/>
    <externalReference r:id="rId21"/>
    <externalReference r:id="rId22"/>
  </externalReferences>
  <definedNames>
    <definedName name="_ftn1" localSheetId="0">Hints1!#REF!</definedName>
    <definedName name="_ftn1" localSheetId="2">Hinweise1!#REF!</definedName>
    <definedName name="_ftn1" localSheetId="4">Hinweise3!$A$3</definedName>
    <definedName name="_ftnref1" localSheetId="0">Hints1!$A$3</definedName>
    <definedName name="_ftnref1" localSheetId="2">Hinweise1!$A$2</definedName>
    <definedName name="_ftnref1" localSheetId="4">Hinweise3!#REF!</definedName>
    <definedName name="Daten" localSheetId="5">#REF!</definedName>
    <definedName name="Daten">#REF!</definedName>
    <definedName name="_xlnm.Print_Area" localSheetId="2">Hinweise1!$A$1:$C$18</definedName>
    <definedName name="_xlnm.Print_Area" localSheetId="3">Hinweise2!$A$1:$C$8</definedName>
    <definedName name="MBlei" localSheetId="5">#REF!</definedName>
    <definedName name="MBlei">#REF!</definedName>
    <definedName name="OLE_LINK1" localSheetId="5">Ergebnisangabe!$A$20</definedName>
    <definedName name="OLE_LINK1" localSheetId="1">Reporting!$A$14</definedName>
    <definedName name="OLE_LINK2" localSheetId="1">Reporting!$J$7</definedName>
    <definedName name="Parameter2" localSheetId="5">#REF!</definedName>
    <definedName name="Parameter2" localSheetId="6">#REF!</definedName>
    <definedName name="Parameter2">#REF!</definedName>
    <definedName name="Parameter2alt" localSheetId="5">#REF!</definedName>
    <definedName name="Parameter2alt">#REF!</definedName>
    <definedName name="test" localSheetId="5">[1]Parameter2!$B$3:$B$18</definedName>
    <definedName name="test" localSheetId="4">[2]Parameter2!$B$3:$B$18</definedName>
    <definedName name="test" localSheetId="6">[2]Parameter2!$B$3:$B$18</definedName>
    <definedName name="test" localSheetId="1">[1]Parameter2!$B$3:$B$18</definedName>
    <definedName name="test">[3]Parameter2!$B$3:$B$18</definedName>
  </definedNames>
  <calcPr calcId="145621"/>
</workbook>
</file>

<file path=xl/calcChain.xml><?xml version="1.0" encoding="utf-8"?>
<calcChain xmlns="http://schemas.openxmlformats.org/spreadsheetml/2006/main">
  <c r="B12" i="17" l="1"/>
  <c r="C12" i="17"/>
  <c r="B13" i="17"/>
  <c r="C13" i="17"/>
  <c r="B14" i="17"/>
  <c r="C14" i="17"/>
  <c r="B15" i="17"/>
  <c r="C15" i="17"/>
  <c r="B16" i="17"/>
  <c r="C16" i="17"/>
  <c r="B17" i="17"/>
  <c r="C17" i="17"/>
  <c r="B18" i="17"/>
  <c r="C18" i="17"/>
  <c r="C1" i="81" l="1"/>
  <c r="H27" i="5"/>
  <c r="C1" i="80"/>
  <c r="H26" i="5"/>
  <c r="C1" i="30"/>
  <c r="C1" i="27"/>
  <c r="C1" i="26"/>
  <c r="H23" i="5" s="1"/>
  <c r="C1" i="25"/>
  <c r="C1" i="24"/>
  <c r="C1" i="23"/>
  <c r="C22" i="23"/>
  <c r="C1" i="22"/>
  <c r="H19" i="5" s="1"/>
  <c r="H1" i="15"/>
  <c r="F4" i="5"/>
  <c r="F5" i="5"/>
  <c r="A13" i="5"/>
  <c r="A14" i="5"/>
  <c r="F19" i="5"/>
  <c r="I31" i="5" s="1"/>
  <c r="F20" i="5"/>
  <c r="G20" i="5"/>
  <c r="H20" i="5"/>
  <c r="I20" i="5"/>
  <c r="F21" i="5"/>
  <c r="I36" i="5" s="1"/>
  <c r="A37" i="5" s="1"/>
  <c r="H21" i="5"/>
  <c r="F22" i="5"/>
  <c r="I38" i="5" s="1"/>
  <c r="H22" i="5"/>
  <c r="F23" i="5"/>
  <c r="F24" i="5"/>
  <c r="I42" i="5"/>
  <c r="A43" i="5"/>
  <c r="H24" i="5"/>
  <c r="F25" i="5"/>
  <c r="A45" i="5"/>
  <c r="I44" i="5"/>
  <c r="H25" i="5"/>
  <c r="F26" i="5"/>
  <c r="A47" i="5"/>
  <c r="F27" i="5"/>
  <c r="I48" i="5"/>
  <c r="A31" i="5"/>
  <c r="A33" i="5"/>
  <c r="I33" i="5"/>
  <c r="A35" i="5" s="1"/>
  <c r="A36" i="5"/>
  <c r="A38" i="5"/>
  <c r="A40" i="5"/>
  <c r="A42" i="5"/>
  <c r="A44" i="5"/>
  <c r="A46" i="5"/>
  <c r="I46" i="5"/>
  <c r="B1" i="17"/>
  <c r="B2" i="17"/>
  <c r="B4" i="17"/>
  <c r="D5" i="17"/>
  <c r="D8" i="17" s="1"/>
  <c r="B5" i="17" s="1"/>
  <c r="B6" i="17"/>
  <c r="B7" i="17"/>
  <c r="B10" i="17"/>
  <c r="C10" i="17"/>
  <c r="B11" i="17"/>
  <c r="C11" i="17"/>
  <c r="B16" i="79"/>
  <c r="B17" i="79"/>
  <c r="B18" i="79"/>
  <c r="B19" i="79"/>
  <c r="A49" i="5"/>
  <c r="I40" i="5" l="1"/>
  <c r="A41" i="5" s="1"/>
  <c r="A39" i="5"/>
  <c r="A32" i="5"/>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3.xml><?xml version="1.0" encoding="utf-8"?>
<comments xmlns="http://schemas.openxmlformats.org/spreadsheetml/2006/main">
  <authors>
    <author>LVU</author>
  </authors>
  <commentList>
    <comment ref="G1" authorId="0">
      <text>
        <r>
          <rPr>
            <b/>
            <sz val="8"/>
            <color indexed="81"/>
            <rFont val="Tahoma"/>
            <family val="2"/>
          </rPr>
          <t>Bitte geben Sie unbedingt Ihre Kunden-Nr. ein (nur Ziffern)
Fill in Your Client Number (numbers only)</t>
        </r>
      </text>
    </comment>
    <comment ref="G2" authorId="0">
      <text>
        <r>
          <rPr>
            <b/>
            <sz val="8"/>
            <color indexed="81"/>
            <rFont val="Tahoma"/>
            <family val="2"/>
          </rPr>
          <t>Geben Sie zusätzlich auch noch Ihre Postleitzahl an (nur Ziffern).
Fill in Your postal ZIP-Code (numbers only)</t>
        </r>
      </text>
    </comment>
    <comment ref="A15" authorId="0">
      <text>
        <r>
          <rPr>
            <b/>
            <sz val="8"/>
            <color indexed="81"/>
            <rFont val="Tahoma"/>
            <family val="2"/>
          </rPr>
          <t>LVU:</t>
        </r>
        <r>
          <rPr>
            <sz val="8"/>
            <color indexed="81"/>
            <rFont val="Tahoma"/>
            <family val="2"/>
          </rPr>
          <t xml:space="preserve">
Falls Sie nach einer </t>
        </r>
        <r>
          <rPr>
            <b/>
            <sz val="8"/>
            <color indexed="81"/>
            <rFont val="Tahoma"/>
            <family val="2"/>
          </rPr>
          <t>erfolgreichen</t>
        </r>
        <r>
          <rPr>
            <sz val="8"/>
            <color indexed="81"/>
            <rFont val="Tahoma"/>
            <family val="2"/>
          </rPr>
          <t xml:space="preserve"> Übermittlung Ihrer Ergebnisse (Sie haben eine Auswertenummer erhalten) noch Fehler feststellen, können Sie bis zur Deadline jederzeit noch überarbeitete Ergebnisdateien einsenden.
Damit unser System Ihre Datei als Aktualisierung akzeptiert,  muss  zwingend "ja" bei Aktualisierung ausgewählt werden.
</t>
        </r>
        <r>
          <rPr>
            <b/>
            <sz val="8"/>
            <color indexed="81"/>
            <rFont val="Tahoma"/>
            <family val="2"/>
          </rPr>
          <t>Die überarbeitete Exceltabelle muss alle bei der Auswertung zu berücksichtigenden Einträge enthalten, da die ursprünglich von Ihnen gesendeten Daten vor der Aktualiserung vollständig gelöscht werden.</t>
        </r>
      </text>
    </comment>
  </commentList>
</comments>
</file>

<file path=xl/sharedStrings.xml><?xml version="1.0" encoding="utf-8"?>
<sst xmlns="http://schemas.openxmlformats.org/spreadsheetml/2006/main" count="302" uniqueCount="207">
  <si>
    <t>Ergebnisdatenblatt</t>
  </si>
  <si>
    <t>Parameter</t>
  </si>
  <si>
    <t>Einheit</t>
  </si>
  <si>
    <t>Kunden-Nr.</t>
  </si>
  <si>
    <t>Postleitzahl</t>
  </si>
  <si>
    <t>ergebnisse@lvus.de</t>
  </si>
  <si>
    <t>Sonstiges</t>
  </si>
  <si>
    <t>Analysen-
gang 1</t>
  </si>
  <si>
    <t>Analysen-
gang 2</t>
  </si>
  <si>
    <t>Verfahren /
Literatur</t>
  </si>
  <si>
    <t>Einsendeadresse:</t>
  </si>
  <si>
    <t>Erläuterungen zur Weiterverarbeitung Ihrer Daten</t>
  </si>
  <si>
    <t>Kundennummer</t>
  </si>
  <si>
    <t>Produkt</t>
  </si>
  <si>
    <t>Jahrgang</t>
  </si>
  <si>
    <t>Update</t>
  </si>
  <si>
    <t>Parameterzahl</t>
  </si>
  <si>
    <t>Bestimmungen je Parameter</t>
  </si>
  <si>
    <t>Auswahl</t>
  </si>
  <si>
    <t>Umformung</t>
  </si>
  <si>
    <t>Nachfolgend können Sie uns ergänzende Hinweise geben oder wichtige Beobachtungen mitteilen.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</si>
  <si>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</si>
  <si>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r>
      <t>Beispiele zur Ergebnisangabe:</t>
    </r>
    <r>
      <rPr>
        <sz val="12"/>
        <rFont val="Times New Roman"/>
        <family val="1"/>
      </rPr>
      <t xml:space="preserve">
In einer Probe wurde der Gehalt von Mangan bestimmt. Es werden folgende rechnerischen Gehalte ermittelt:</t>
    </r>
  </si>
  <si>
    <t>Parameter 1</t>
  </si>
  <si>
    <t>Parameter 2</t>
  </si>
  <si>
    <t>Parameter 3</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</si>
  <si>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</si>
  <si>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</si>
  <si>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</si>
  <si>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</si>
  <si>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</si>
  <si>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</si>
  <si>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Parameter 4</t>
  </si>
  <si>
    <t>Parameter 5</t>
  </si>
  <si>
    <t>Parameter 6</t>
  </si>
  <si>
    <t>Parameter 7</t>
  </si>
  <si>
    <t>Methode</t>
  </si>
  <si>
    <t>Bezeichnung des Analysenverfahrens</t>
  </si>
  <si>
    <t>Anzahl</t>
  </si>
  <si>
    <t>Modifikation</t>
  </si>
  <si>
    <t>x</t>
  </si>
  <si>
    <t>Beispielhafter Wert [mg/kg]</t>
  </si>
  <si>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</si>
  <si>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Teilnahmen</t>
  </si>
  <si>
    <t>Ergebnisangabe mit 3 signifikanten Ziffern [mg/kg]</t>
  </si>
  <si>
    <t>Signifikante
Stellen</t>
  </si>
  <si>
    <t>Deadline</t>
  </si>
  <si>
    <t>Hinweise zur Ergebnisübermittlung und zur Ergebnisangabe</t>
  </si>
  <si>
    <t>Nach der in der Tabelle "Ergebnisse" aufgeführten Deadline eingehende Ergebnisse werden bei der Auswertung nicht berücksichtigt.</t>
  </si>
  <si>
    <t>References to the result transmission and to the indication of result 
(Deadline see "Ergebnisse")</t>
  </si>
  <si>
    <t>Examples for transmissions of results:</t>
  </si>
  <si>
    <t>It a test material the element "Mg" was quantified. You are asked to report 3 significant numbers. The following computational contents are determined:</t>
  </si>
  <si>
    <t>Computed Value [mg/kg]</t>
  </si>
  <si>
    <t>Transmission of result [mg/kg]</t>
  </si>
  <si>
    <t>Kontaktperson</t>
  </si>
  <si>
    <t>Contact person</t>
  </si>
  <si>
    <t>Name</t>
  </si>
  <si>
    <t>eMail</t>
  </si>
  <si>
    <t>eMail-Address</t>
  </si>
  <si>
    <t>Telefon (inklusive Vorwahl):</t>
  </si>
  <si>
    <t>telefone (including country and area code)</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</si>
  <si>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</si>
  <si>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interne Teilnahme:</t>
  </si>
  <si>
    <t>Hinweise zur Auswertung</t>
  </si>
  <si>
    <t>Zur Vermeidung zu „breiter“ Beurteilungszonen wird deshalb bei der Auswertung bei allen Parametern der Wert der Zielstandardabweichung auf maximal 22 % vom Wert des Medians beschränkt.</t>
  </si>
  <si>
    <t>Before analysing the samples, homogenize the samples again, please. After homogenisation You should analyse both samples with your standard procedures.</t>
  </si>
  <si>
    <t>eMail-Kontrolle:</t>
  </si>
  <si>
    <t>Ergebnis der Überprüfung:</t>
  </si>
  <si>
    <t>Falls Sie einen Parameter nicht bearbeiten, lassen Sie die zugehörigen Ergebnisdatenfelder bitte leer.
If you are not analysing parameters in your laboratory do not write anything into the corresponding fields for the results.</t>
  </si>
  <si>
    <t>Beschreibung der verwendeten Analysenverfahren</t>
  </si>
  <si>
    <t>Die Beurteilung der Laborergebnisse erfolgt durch Z-Scores, die möglichst über die Vergleichsstandardabweichung des jeweiligen Standardverfahrens aus der Amtlichen Sammlung nach § 64 LFGB berechnet werden. Zusätzlich werden Z-Scores über die nach der Horwitz-
funktion ermittelte Zielstandardabweichung für den jeweiligen Analyten berechnet.</t>
  </si>
  <si>
    <t>Annahmeschluss/Deadline:</t>
  </si>
  <si>
    <t>ja / yes</t>
  </si>
  <si>
    <t>nein / no</t>
  </si>
  <si>
    <t>In einigen Fällen, z.B. bei Gehalten um 1 % oder 10 %, ist die Vorgabe gültiger Stellen schwierig: Die Ergebnisse „1,06% und 0,98% sind vergleichbar, nicht aber „1,1 %“ und „0,98%“. Die Angabe einer zusätzlichen gültigen Stelle beim Beispielwert 1,06 ist hier angebracht.</t>
  </si>
  <si>
    <t>Zur Beschreibung des Analysenverfahrens verwenden Sie bitte die im unteren Teil dieses Datenblatts enthaltenen Auswahlfelder.
To describe your method use the Pulldown-menus following after the result area.</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</si>
  <si>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</si>
  <si>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</si>
  <si>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</si>
  <si>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</si>
  <si>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</si>
  <si>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</si>
  <si>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</si>
  <si>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</si>
  <si>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 xml:space="preserve">Zunächst werden alle mitgeteilten Laborergebnisse berücksichtigt und die darüber berechneten
statistischen Kenndaten für die Parameter aufgeführt. </t>
  </si>
  <si>
    <t>Zur Ermittlung der endgültigen statistischen Kenndaten werden bei allen in den Proben enthaltenen Wirkstoffe Zweitberechnungen durchgeführt. Bei diesen Zweitberechnungen bleiben generell die Ergebnisdaten von allen Laboratorien unberücksichtigt, deren Ergebnisse um mehr als 5 Zielstandardabweichungen (5 Z-Scores) vom Median des Analyten abweichen.</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</si>
  <si>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</si>
  <si>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t>Bitte geben Sie den Namen, eMail-Adresse und die Telefonnummer der Person an, die wir bei Rückfragen kontaktieren können.
An die aufgeführte eMailadresse wird das Protokoll zusätzlich auch als Passwort-freie PDF-Datei gesendet.</t>
  </si>
  <si>
    <t>check of the e-Mail address</t>
  </si>
  <si>
    <t>result of the control</t>
  </si>
  <si>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</si>
  <si>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</si>
  <si>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t>Tabelle wurde bereits einmal erfolgreich gesendet, es handelt sich um eine Aktualisierung:
This table was sent before, successfully. It is an update:</t>
  </si>
  <si>
    <t>Wasser</t>
  </si>
  <si>
    <t>Asche</t>
  </si>
  <si>
    <t>Temperatur-bereich</t>
  </si>
  <si>
    <r>
      <t xml:space="preserve">Trocknung bei 103 °C </t>
    </r>
    <r>
      <rPr>
        <sz val="10"/>
        <rFont val="Symbol"/>
        <family val="1"/>
        <charset val="2"/>
      </rPr>
      <t>±</t>
    </r>
    <r>
      <rPr>
        <sz val="10"/>
        <rFont val="Times New Roman"/>
        <family val="1"/>
      </rPr>
      <t xml:space="preserve"> 2 °C</t>
    </r>
  </si>
  <si>
    <r>
      <t xml:space="preserve">Trocknung bei 103 °C </t>
    </r>
    <r>
      <rPr>
        <sz val="10"/>
        <rFont val="Symbol"/>
        <family val="1"/>
        <charset val="2"/>
      </rPr>
      <t>±</t>
    </r>
    <r>
      <rPr>
        <sz val="10"/>
        <rFont val="Times New Roman"/>
        <family val="1"/>
      </rPr>
      <t xml:space="preserve"> 2 °C mit Seesand</t>
    </r>
  </si>
  <si>
    <t>sonstiges</t>
  </si>
  <si>
    <t>Veraschungstemperatur</t>
  </si>
  <si>
    <t>&lt; 525 °C</t>
  </si>
  <si>
    <t>525 °C - 575 °C</t>
  </si>
  <si>
    <t>575 °C - 625 °C</t>
  </si>
  <si>
    <t>625 °C - 675 °C</t>
  </si>
  <si>
    <t>675 °C - 725 °C</t>
  </si>
  <si>
    <t>725 °C - 775 °C</t>
  </si>
  <si>
    <t>775 °C - 825 °C</t>
  </si>
  <si>
    <t>825 °C - 875 °C</t>
  </si>
  <si>
    <t>875 °C - 925 °C</t>
  </si>
  <si>
    <t>&gt; 925 °C</t>
  </si>
  <si>
    <t>Veraschungstemperaturbereich</t>
  </si>
  <si>
    <t>Schreiben Sie Ihre Daten in die farblich hinterlegten Felder. Geben Sie Ihre Ergebnisse in den aufgeführten Einheiten an.
Write your data into the coloured cells. Give your results in the units of column 2.</t>
  </si>
  <si>
    <t>Geben Sie Gehalte über 0,010 g/100 g mit den in Spalte 3 aufgeführten signifikanten Stellen an. Beispiele hierzu sind in "Hinweise1" enthalten.
Report results higher than 0,010 g/100 g with in column 3 shown significant numbers (there are some examples in sheet "hints1" .</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</si>
  <si>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</si>
  <si>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</si>
  <si>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</si>
  <si>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</si>
  <si>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</si>
  <si>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t>Trockenmasse</t>
  </si>
  <si>
    <t>Gesamtasche</t>
  </si>
  <si>
    <t>Säureunlösliche Asche</t>
  </si>
  <si>
    <t>Wasserlösliche Asche</t>
  </si>
  <si>
    <t>Coffein</t>
  </si>
  <si>
    <t>Theobromin</t>
  </si>
  <si>
    <t>Theophyllin</t>
  </si>
  <si>
    <r>
      <t>Sollte ein Inhaltsstoff nicht bestimmbar sein</t>
    </r>
    <r>
      <rPr>
        <sz val="11"/>
        <rFont val="Times New Roman"/>
        <family val="1"/>
      </rPr>
      <t xml:space="preserve">, so teilen Sie uns bitte den Wert Ihrer Bestimmungsgrenze mit vorangestelltem "&lt; “ mit.
</t>
    </r>
    <r>
      <rPr>
        <b/>
        <sz val="11"/>
        <rFont val="Times New Roman"/>
        <family val="1"/>
      </rPr>
      <t>In cases a parameter is not detectable</t>
    </r>
    <r>
      <rPr>
        <sz val="11"/>
        <rFont val="Times New Roman"/>
        <family val="1"/>
      </rPr>
      <t>, report your limit of quantification with "&lt; " in front of the value.</t>
    </r>
  </si>
  <si>
    <r>
      <t>g/100 g Probe</t>
    </r>
    <r>
      <rPr>
        <vertAlign val="superscript"/>
        <sz val="13"/>
        <rFont val="Times New Roman"/>
        <family val="1"/>
      </rPr>
      <t>1</t>
    </r>
  </si>
  <si>
    <r>
      <t>g/100 g TM</t>
    </r>
    <r>
      <rPr>
        <vertAlign val="superscript"/>
        <sz val="13"/>
        <rFont val="Times New Roman"/>
        <family val="1"/>
      </rPr>
      <t>2</t>
    </r>
  </si>
  <si>
    <t>Wasserlöslicher Extraktanteil</t>
  </si>
  <si>
    <t>Parameter 8</t>
  </si>
  <si>
    <t>37</t>
  </si>
  <si>
    <t>Tee</t>
  </si>
  <si>
    <t>Wasserl.Extrakt</t>
  </si>
  <si>
    <t>§ 64 LFGB Nr. L 47.00-8</t>
  </si>
  <si>
    <t>§ 64 LFGB Nr. L 47.00-8, modifiziert</t>
  </si>
  <si>
    <t>Sreunl. Asche</t>
  </si>
  <si>
    <t>§ 64 LFGB Nr. L 46.00-3 (DIN 10777 Teil 2 - HPLC-Verfahren)</t>
  </si>
  <si>
    <t>§ 64 LFGB Nr. L 46.00-3 (DIN 10777 Teil 2 - HPLC-Verfahren), modifiziert</t>
  </si>
  <si>
    <t>§ 64 LFGB Nr. L 18.00-16 (HPLC-Verfahren)</t>
  </si>
  <si>
    <t>§ 64 LFGB Nr. L 18.00-16 (HPLC-Verfahren), modifiziert</t>
  </si>
  <si>
    <t>Anderes HPLC-Verfahren</t>
  </si>
  <si>
    <t>ISO 1575:1996</t>
  </si>
  <si>
    <t>DIN 10802/ISO 1575-1987</t>
  </si>
  <si>
    <t>TS 1564</t>
  </si>
  <si>
    <t>ISO 1577:1996</t>
  </si>
  <si>
    <t>DIN 10805/ISO 1577-1987</t>
  </si>
  <si>
    <t>ISO 10727</t>
  </si>
  <si>
    <t>ISO 1576:1992</t>
  </si>
  <si>
    <t>ISO 1576:1996</t>
  </si>
  <si>
    <t>DIN 10806/ISO 1572-1990</t>
  </si>
  <si>
    <t>AOAC 925.19</t>
  </si>
  <si>
    <t>1 Probe = sample   -     2 TM = Trockenmasse (dry mass)</t>
  </si>
  <si>
    <t>Veraschungsautomat TGA</t>
  </si>
  <si>
    <t>ISO 20481:2008</t>
  </si>
  <si>
    <t>Probenvorbereitung nach Schweizer Lebensmittelbuch Kapitel 22/10.1; Messung § 64 LFGB Nr. L 00.00-28</t>
  </si>
  <si>
    <t>§ 64 LFGB Nr. L 47.00-3 (DIN 10802: 1989)</t>
  </si>
  <si>
    <t>§ 64 LFGB Nr. L 47.00-3 (DIN 10802: 1989), modifiziert</t>
  </si>
  <si>
    <t>§ 64 LFGB Nr. L 47.00-4 (DIN/ISO 9768:1989)</t>
  </si>
  <si>
    <t>§ 64 LFGB Nr. L 47.00-4 (DIN/ISO 9768:1989), modifiziert</t>
  </si>
  <si>
    <t>§ 64 LFGB Nr. L 47.00-5 (DIN 10805:1985)</t>
  </si>
  <si>
    <t>§ 64 LFGB Nr. L 47.00-5 (DIN 10805:1985), modifiziert</t>
  </si>
  <si>
    <t>§ 64 LFGB Nr. L 47.00-6 (DIN 10801:1995)</t>
  </si>
  <si>
    <t>§ 64 LFGB Nr. L 47.00-6 (DIN 10801:1995), modifiziert</t>
  </si>
  <si>
    <t>§ 64 LFGB Nr. L 47.08-1 (DIN/ISO 1576:1992)</t>
  </si>
  <si>
    <t>§ 64 LFGB Nr. L 47.08-1 (DIN/ISO 1576:1992), modifiziert</t>
  </si>
  <si>
    <t>§ 64 LFGB Nr. L 47.00-6 (HPLC-Verfahren, DIN 10801:1995)</t>
  </si>
  <si>
    <t>§ 64 LFGB Nr. L 47.00-6 (HPLC-Verfahren, DIN 10801:1995), modifiziert</t>
  </si>
  <si>
    <t>V.1</t>
  </si>
  <si>
    <t>Gesamtpolyphenole</t>
  </si>
  <si>
    <t>ISO 9768</t>
  </si>
  <si>
    <t>Veraschung im angegebenen Temperaturbereich</t>
  </si>
  <si>
    <t>Schweizerisches Lebensmittelbuch, 57A.02, Ausgabe Mai 2000, 16 Stunden bei 103°C</t>
  </si>
  <si>
    <t>Schweizerisches Lebensmittelbuch, Methode Nr. 1423.1</t>
  </si>
  <si>
    <t>Schweizerisches Lebensmittelbuch, Methode Nr. 1422.1</t>
  </si>
  <si>
    <t>Schweizerisches Lebensmittelbuch, Methode Nr. 1419.1</t>
  </si>
  <si>
    <t>ISO 14502-2 (auch modifiziert)</t>
  </si>
  <si>
    <t>ISO 20481:2008 (auch modifiziert)</t>
  </si>
  <si>
    <t>ISO 10727 (auch modifiziert)</t>
  </si>
  <si>
    <t>§ 64 LFGB Nr. L. 47-00-10 (DIN ISO 14502-1)</t>
  </si>
  <si>
    <t>§ 64 LFGB Nr. L. 47-00-10 (DIN ISO 14502-1), modifiziert</t>
  </si>
  <si>
    <t>Photometrisch mit Folin-Denis-Reagenz</t>
  </si>
  <si>
    <t>Karl-Fischer</t>
  </si>
  <si>
    <t>§ 64 LFGB Nr. L 47.00-11 (HPLC-Verfahren)</t>
  </si>
  <si>
    <t>§ 64 LFGB Nr. L 47.00-11 (HPLC-Verfahren), modifiziert</t>
  </si>
  <si>
    <t>ISO 14502-1:2005</t>
  </si>
  <si>
    <t>Hinweise zum Erfassen und Einsenden der Untersuchungsergebnisse</t>
  </si>
  <si>
    <t>Zur Bestimmung der Parameter sollen zwei vollständig getrennte Analysengänge durch¬geführt werden. Verwenden Sie für die Analysengänge 1 und 2 Probenmaterial aus verschiedenen Probeneinheiten.</t>
  </si>
  <si>
    <t xml:space="preserve">Benutzen Sie für die Ergebnisübermittlung diese vordefinierte Tabelle im Excelformat. Die Tabelle steht auch auf unserer Homepage (www.lvus.de) im Bereich „Download“ bereit. </t>
  </si>
  <si>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</si>
  <si>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</si>
  <si>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t>Die Felder zur Eingabe Ihrer Ergebnisdaten sind nicht mit einer festen Nachkommazahl vordefiniert, um keine Hinweise auf eventuelle Gehalte von Parametern zu geben.</t>
  </si>
  <si>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</si>
  <si>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</si>
  <si>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</si>
  <si>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</si>
  <si>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</si>
  <si>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t>Nach dem Eingang in unserer Mailbox "ergebnisse@lvus.de" erhalten Sie automatisch eine Benachrichtigung/Bestätigung über den Eingang Ihrer eMail.</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</si>
  <si>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</si>
  <si>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</si>
  <si>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t>Senden Sie elektronisch mitgeteilte Ergebnisse nicht noch zusätzlich per Post oder Telefax.</t>
  </si>
  <si>
    <t>§ 64 LFGB Nr. L 47.00-1:2017-10  (DIN 10800:2016-07)</t>
  </si>
  <si>
    <t>§ 64 LFGB Nr. L 47.00-2:2017-10  (DIN 10800:2016-07)</t>
  </si>
  <si>
    <t>Asche in Wasser verdünnt, filtriert und eingetrocknet</t>
  </si>
  <si>
    <t>Aufkochen in Wasser (15 min), trocknen des Extraktes</t>
  </si>
  <si>
    <t>Parameter 9</t>
  </si>
  <si>
    <t>§ 64 LFGB Nr. L 47.00-2: 2017-10 (DIN 10806:2016-07)</t>
  </si>
  <si>
    <t>§ 64 LFGB Nr. L 47.00-2 :2017-10 (DIN 10806:2016-07), modifiziert</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</si>
</sst>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m/yyyy;@"/>
  </numFmts>
  <fonts count="30" x14ac:knownFonts="1">
    <font>
      <sz val="11"/>
      <name val="Times New Roman"/>
    </font>
    <font>
      <u/>
      <sz val="11"/>
      <color indexed="12"/>
      <name val="Times New Roman"/>
      <family val="1"/>
    </font>
    <font>
      <b/>
      <sz val="16"/>
      <name val="Times New Roman"/>
      <family val="1"/>
    </font>
    <font>
      <sz val="16"/>
      <name val="Times New Roman"/>
      <family val="1"/>
    </font>
    <font>
      <sz val="12"/>
      <name val="Times New Roman"/>
      <family val="1"/>
    </font>
    <font>
      <sz val="11"/>
      <name val="Times New Roman"/>
      <family val="1"/>
    </font>
    <font>
      <sz val="14"/>
      <color indexed="12"/>
      <name val="Times New Roman"/>
      <family val="1"/>
    </font>
    <font>
      <sz val="14"/>
      <name val="Times New Roman"/>
      <family val="1"/>
    </font>
    <font>
      <b/>
      <sz val="12"/>
      <name val="Times New Roman"/>
      <family val="1"/>
    </font>
    <font>
      <b/>
      <sz val="14"/>
      <name val="Times New Roman"/>
      <family val="1"/>
    </font>
    <font>
      <sz val="14"/>
      <color indexed="10"/>
      <name val="Times New Roman"/>
      <family val="1"/>
    </font>
    <font>
      <sz val="11"/>
      <color indexed="10"/>
      <name val="Times New Roman"/>
      <family val="1"/>
    </font>
    <font>
      <sz val="8"/>
      <color indexed="81"/>
      <name val="Tahoma"/>
      <family val="2"/>
    </font>
    <font>
      <b/>
      <sz val="8"/>
      <color indexed="81"/>
      <name val="Tahoma"/>
      <family val="2"/>
    </font>
    <font>
      <b/>
      <sz val="12"/>
      <color indexed="10"/>
      <name val="Times New Roman"/>
      <family val="1"/>
    </font>
    <font>
      <u/>
      <sz val="12"/>
      <color indexed="12"/>
      <name val="Times New Roman"/>
      <family val="1"/>
    </font>
    <font>
      <b/>
      <sz val="14"/>
      <color indexed="10"/>
      <name val="Times New Roman"/>
      <family val="1"/>
    </font>
    <font>
      <sz val="10"/>
      <name val="Times New Roman"/>
      <family val="1"/>
    </font>
    <font>
      <sz val="11"/>
      <color indexed="9"/>
      <name val="Times New Roman"/>
      <family val="1"/>
    </font>
    <font>
      <sz val="13"/>
      <name val="Times New Roman"/>
      <family val="1"/>
    </font>
    <font>
      <sz val="13"/>
      <color indexed="9"/>
      <name val="Times New Roman"/>
      <family val="1"/>
    </font>
    <font>
      <sz val="12"/>
      <color indexed="10"/>
      <name val="Times New Roman"/>
      <family val="1"/>
    </font>
    <font>
      <b/>
      <sz val="11"/>
      <name val="Times New Roman"/>
      <family val="1"/>
    </font>
    <font>
      <sz val="11"/>
      <color indexed="12"/>
      <name val="Times New Roman"/>
      <family val="1"/>
    </font>
    <font>
      <i/>
      <vertAlign val="subscript"/>
      <sz val="11"/>
      <name val="Times New Roman"/>
      <family val="1"/>
    </font>
    <font>
      <sz val="12"/>
      <color indexed="9"/>
      <name val="Times New Roman"/>
      <family val="1"/>
    </font>
    <font>
      <sz val="10"/>
      <name val="Symbol"/>
      <family val="1"/>
      <charset val="2"/>
    </font>
    <font>
      <vertAlign val="superscript"/>
      <sz val="13"/>
      <name val="Times New Roman"/>
      <family val="1"/>
    </font>
    <font>
      <sz val="11"/>
      <color indexed="8"/>
      <name val="Calibri"/>
      <family val="2"/>
    </font>
    <font>
      <sz val="11"/>
      <color indexed="9"/>
      <name val="Calibri"/>
      <family val="2"/>
    </font>
  </fonts>
  <fills count="15">
    <fill>
      <patternFill patternType="none"/>
    </fill>
    <fill>
      <patternFill patternType="gray125"/>
    </fill>
    <fill>
      <patternFill patternType="solid">
        <fgColor indexed="43"/>
        <bgColor indexed="64"/>
      </patternFill>
    </fill>
    <fill>
      <patternFill patternType="solid">
        <fgColor indexed="9"/>
        <bgColor indexed="64"/>
      </patternFill>
    </fill>
    <fill>
      <patternFill patternType="solid">
        <fgColor indexed="42"/>
        <bgColor indexed="64"/>
      </patternFill>
    </fill>
    <fill>
      <patternFill patternType="solid">
        <fgColor indexed="22"/>
        <bgColor indexed="64"/>
      </patternFill>
    </fill>
    <fill>
      <patternFill patternType="solid">
        <fgColor indexed="9"/>
      </patternFill>
    </fill>
    <fill>
      <patternFill patternType="solid">
        <fgColor indexed="47"/>
      </patternFill>
    </fill>
    <fill>
      <patternFill patternType="solid">
        <fgColor indexed="26"/>
      </patternFill>
    </fill>
    <fill>
      <patternFill patternType="solid">
        <fgColor indexed="27"/>
      </patternFill>
    </fill>
    <fill>
      <patternFill patternType="solid">
        <fgColor indexed="22"/>
      </patternFill>
    </fill>
    <fill>
      <patternFill patternType="solid">
        <fgColor indexed="29"/>
      </patternFill>
    </fill>
    <fill>
      <patternFill patternType="solid">
        <fgColor indexed="43"/>
      </patternFill>
    </fill>
    <fill>
      <patternFill patternType="solid">
        <fgColor indexed="44"/>
      </patternFill>
    </fill>
    <fill>
      <patternFill patternType="solid">
        <fgColor indexed="49"/>
      </patternFill>
    </fill>
  </fills>
  <borders count="4">
    <border>
      <left/>
      <right/>
      <top/>
      <bottom/>
      <diagonal/>
    </border>
    <border>
      <left style="thin">
        <color indexed="64"/>
      </left>
      <right style="thin">
        <color indexed="64"/>
      </right>
      <top style="thin">
        <color indexed="64"/>
      </top>
      <bottom style="thin">
        <color indexed="64"/>
      </bottom>
      <diagonal/>
    </border>
    <border>
      <left/>
      <right/>
      <top style="thick">
        <color indexed="17"/>
      </top>
      <bottom style="thin">
        <color indexed="17"/>
      </bottom>
      <diagonal/>
    </border>
    <border>
      <left/>
      <right/>
      <top/>
      <bottom style="thin">
        <color indexed="64"/>
      </bottom>
      <diagonal/>
    </border>
  </borders>
  <cellStyleXfs count="23">
    <xf numFmtId="0" fontId="0" fillId="0" borderId="0"/>
    <xf numFmtId="0" fontId="1" fillId="0" borderId="0" applyNumberFormat="0" applyFill="0" applyBorder="0" applyAlignment="0" applyProtection="0">
      <alignment vertical="top"/>
      <protection locked="0"/>
    </xf>
    <xf numFmtId="0" fontId="5" fillId="0" borderId="0"/>
    <xf numFmtId="0" fontId="28" fillId="6" borderId="0" applyNumberFormat="0" applyBorder="0" applyAlignment="0" applyProtection="0"/>
    <xf numFmtId="0" fontId="28" fillId="7" borderId="0" applyNumberFormat="0" applyBorder="0" applyAlignment="0" applyProtection="0"/>
    <xf numFmtId="0" fontId="28" fillId="8" borderId="0" applyNumberFormat="0" applyBorder="0" applyAlignment="0" applyProtection="0"/>
    <xf numFmtId="0" fontId="28" fillId="6" borderId="0" applyNumberFormat="0" applyBorder="0" applyAlignment="0" applyProtection="0"/>
    <xf numFmtId="0" fontId="28" fillId="9" borderId="0" applyNumberFormat="0" applyBorder="0" applyAlignment="0" applyProtection="0"/>
    <xf numFmtId="0" fontId="28" fillId="7" borderId="0" applyNumberFormat="0" applyBorder="0" applyAlignment="0" applyProtection="0"/>
    <xf numFmtId="0" fontId="28" fillId="10" borderId="0" applyNumberFormat="0" applyBorder="0" applyAlignment="0" applyProtection="0"/>
    <xf numFmtId="0" fontId="28" fillId="11" borderId="0" applyNumberFormat="0" applyBorder="0" applyAlignment="0" applyProtection="0"/>
    <xf numFmtId="0" fontId="28" fillId="12" borderId="0" applyNumberFormat="0" applyBorder="0" applyAlignment="0" applyProtection="0"/>
    <xf numFmtId="0" fontId="28" fillId="10" borderId="0" applyNumberFormat="0" applyBorder="0" applyAlignment="0" applyProtection="0"/>
    <xf numFmtId="0" fontId="28" fillId="13" borderId="0" applyNumberFormat="0" applyBorder="0" applyAlignment="0" applyProtection="0"/>
    <xf numFmtId="0" fontId="28" fillId="7" borderId="0" applyNumberFormat="0" applyBorder="0" applyAlignment="0" applyProtection="0"/>
    <xf numFmtId="0" fontId="29" fillId="14" borderId="0" applyNumberFormat="0" applyBorder="0" applyAlignment="0" applyProtection="0"/>
    <xf numFmtId="0" fontId="29" fillId="11" borderId="0" applyNumberFormat="0" applyBorder="0" applyAlignment="0" applyProtection="0"/>
    <xf numFmtId="0" fontId="29" fillId="12" borderId="0" applyNumberFormat="0" applyBorder="0" applyAlignment="0" applyProtection="0"/>
    <xf numFmtId="0" fontId="29" fillId="10" borderId="0" applyNumberFormat="0" applyBorder="0" applyAlignment="0" applyProtection="0"/>
    <xf numFmtId="0" fontId="29" fillId="14" borderId="0" applyNumberFormat="0" applyBorder="0" applyAlignment="0" applyProtection="0"/>
    <xf numFmtId="0" fontId="29" fillId="7" borderId="0" applyNumberFormat="0" applyBorder="0" applyAlignment="0" applyProtection="0"/>
    <xf numFmtId="0" fontId="1" fillId="0" borderId="0" applyNumberFormat="0" applyFill="0" applyBorder="0" applyAlignment="0" applyProtection="0">
      <alignment vertical="top"/>
      <protection locked="0"/>
    </xf>
    <xf numFmtId="0" fontId="5" fillId="0" borderId="0"/>
  </cellStyleXfs>
  <cellXfs count="123">
    <xf numFmtId="0" fontId="0" fillId="0" borderId="0" xfId="0"/>
    <xf numFmtId="0" fontId="4" fillId="0" borderId="0" xfId="0" applyFont="1"/>
    <xf numFmtId="0" fontId="0" fillId="2" borderId="0" xfId="0" applyFill="1"/>
    <xf numFmtId="0" fontId="8" fillId="0" borderId="0" xfId="0" applyFont="1"/>
    <xf numFmtId="0" fontId="0" fillId="2" borderId="0" xfId="0" applyFill="1" applyAlignment="1">
      <alignment horizontal="center"/>
    </xf>
    <xf numFmtId="0" fontId="4" fillId="3" borderId="0" xfId="0" applyFont="1" applyFill="1" applyProtection="1"/>
    <xf numFmtId="0" fontId="15" fillId="3" borderId="0" xfId="1" applyFont="1" applyFill="1" applyAlignment="1" applyProtection="1">
      <alignment horizontal="justify"/>
    </xf>
    <xf numFmtId="0" fontId="4" fillId="3" borderId="1" xfId="0" applyFont="1" applyFill="1" applyBorder="1" applyAlignment="1" applyProtection="1">
      <alignment horizontal="left" vertical="top" wrapText="1"/>
    </xf>
    <xf numFmtId="0" fontId="4" fillId="3" borderId="1" xfId="0" applyFont="1" applyFill="1" applyBorder="1" applyAlignment="1" applyProtection="1">
      <alignment horizontal="center" vertical="top" wrapText="1"/>
    </xf>
    <xf numFmtId="0" fontId="4" fillId="3" borderId="0" xfId="0" applyFont="1" applyFill="1" applyBorder="1" applyProtection="1"/>
    <xf numFmtId="0" fontId="0" fillId="0" borderId="0" xfId="0" applyFill="1" applyBorder="1" applyProtection="1">
      <protection locked="0"/>
    </xf>
    <xf numFmtId="0" fontId="2" fillId="0" borderId="0" xfId="0" applyFont="1" applyFill="1" applyBorder="1" applyProtection="1">
      <protection hidden="1"/>
    </xf>
    <xf numFmtId="0" fontId="3" fillId="0" borderId="0" xfId="0" applyFont="1" applyFill="1" applyBorder="1" applyProtection="1">
      <protection hidden="1"/>
    </xf>
    <xf numFmtId="0" fontId="7" fillId="0" borderId="0" xfId="0" applyFont="1" applyFill="1" applyBorder="1" applyProtection="1">
      <protection hidden="1"/>
    </xf>
    <xf numFmtId="0" fontId="6" fillId="0" borderId="0" xfId="0" applyFont="1" applyFill="1" applyBorder="1" applyProtection="1">
      <protection hidden="1"/>
    </xf>
    <xf numFmtId="0" fontId="0" fillId="0" borderId="0" xfId="0" applyFill="1" applyBorder="1" applyProtection="1">
      <protection hidden="1"/>
    </xf>
    <xf numFmtId="0" fontId="10" fillId="0" borderId="0" xfId="0" applyFont="1" applyFill="1" applyBorder="1" applyProtection="1">
      <protection hidden="1"/>
    </xf>
    <xf numFmtId="0" fontId="9" fillId="0" borderId="0" xfId="0" applyFont="1" applyFill="1" applyBorder="1" applyProtection="1">
      <protection hidden="1"/>
    </xf>
    <xf numFmtId="0" fontId="0" fillId="0" borderId="0" xfId="0" applyFill="1" applyBorder="1" applyAlignment="1" applyProtection="1">
      <alignment vertical="center"/>
      <protection hidden="1"/>
    </xf>
    <xf numFmtId="0" fontId="11" fillId="4" borderId="0" xfId="0" applyFont="1" applyFill="1" applyBorder="1" applyAlignment="1" applyProtection="1">
      <alignment vertical="center"/>
      <protection hidden="1"/>
    </xf>
    <xf numFmtId="0" fontId="18" fillId="0" borderId="0" xfId="0" applyFont="1" applyFill="1" applyBorder="1" applyProtection="1">
      <protection hidden="1"/>
    </xf>
    <xf numFmtId="0" fontId="17" fillId="0" borderId="0" xfId="0" applyFont="1" applyAlignment="1" applyProtection="1">
      <alignment horizontal="left" wrapText="1"/>
      <protection hidden="1"/>
    </xf>
    <xf numFmtId="0" fontId="19" fillId="0" borderId="0" xfId="0" applyFont="1" applyFill="1" applyBorder="1" applyProtection="1">
      <protection hidden="1"/>
    </xf>
    <xf numFmtId="0" fontId="19" fillId="0" borderId="0" xfId="0" applyFont="1" applyFill="1" applyBorder="1" applyAlignment="1" applyProtection="1">
      <alignment wrapText="1"/>
      <protection hidden="1"/>
    </xf>
    <xf numFmtId="0" fontId="19" fillId="0" borderId="0" xfId="0" applyFont="1" applyFill="1" applyBorder="1" applyAlignment="1" applyProtection="1">
      <alignment wrapText="1"/>
    </xf>
    <xf numFmtId="0" fontId="19" fillId="0" borderId="0" xfId="0" applyFont="1" applyFill="1" applyBorder="1" applyAlignment="1" applyProtection="1">
      <alignment horizontal="left" wrapText="1"/>
      <protection hidden="1"/>
    </xf>
    <xf numFmtId="0" fontId="19" fillId="0" borderId="0" xfId="0" applyFont="1" applyBorder="1" applyAlignment="1">
      <alignment vertical="center" wrapText="1"/>
    </xf>
    <xf numFmtId="0" fontId="19" fillId="0" borderId="0" xfId="0" applyFont="1" applyFill="1" applyBorder="1" applyAlignment="1" applyProtection="1">
      <alignment horizontal="center"/>
      <protection hidden="1"/>
    </xf>
    <xf numFmtId="0" fontId="19" fillId="4" borderId="0" xfId="0" applyFont="1" applyFill="1" applyBorder="1" applyAlignment="1" applyProtection="1">
      <alignment vertical="center" wrapText="1"/>
      <protection hidden="1"/>
    </xf>
    <xf numFmtId="0" fontId="17" fillId="0" borderId="0" xfId="0" applyFont="1" applyAlignment="1">
      <alignment horizontal="left" wrapText="1"/>
    </xf>
    <xf numFmtId="49" fontId="0" fillId="2" borderId="0" xfId="0" applyNumberFormat="1" applyFill="1" applyAlignment="1">
      <alignment horizontal="center"/>
    </xf>
    <xf numFmtId="0" fontId="19" fillId="0" borderId="0" xfId="0" applyFont="1" applyFill="1" applyBorder="1" applyAlignment="1" applyProtection="1">
      <alignment horizontal="center" vertical="center"/>
      <protection hidden="1"/>
    </xf>
    <xf numFmtId="14" fontId="0" fillId="2" borderId="0" xfId="0" applyNumberFormat="1" applyFill="1" applyAlignment="1">
      <alignment horizontal="center"/>
    </xf>
    <xf numFmtId="0" fontId="17" fillId="0" borderId="0" xfId="0" applyFont="1" applyAlignment="1">
      <alignment horizontal="left" vertical="top" wrapText="1"/>
    </xf>
    <xf numFmtId="2" fontId="21" fillId="3" borderId="1" xfId="0" applyNumberFormat="1" applyFont="1" applyFill="1" applyBorder="1" applyAlignment="1" applyProtection="1">
      <alignment horizontal="center" vertical="top" wrapText="1"/>
    </xf>
    <xf numFmtId="0" fontId="0" fillId="0" borderId="0" xfId="0" applyProtection="1"/>
    <xf numFmtId="0" fontId="22" fillId="0" borderId="0" xfId="0" applyFont="1" applyProtection="1"/>
    <xf numFmtId="0" fontId="5" fillId="4" borderId="1" xfId="0" applyFont="1" applyFill="1" applyBorder="1" applyAlignment="1" applyProtection="1">
      <alignment horizontal="left" vertical="top" wrapText="1"/>
    </xf>
    <xf numFmtId="0" fontId="8" fillId="0" borderId="0" xfId="0" applyFont="1" applyAlignment="1">
      <alignment vertical="center"/>
    </xf>
    <xf numFmtId="0" fontId="0" fillId="0" borderId="0" xfId="0" applyAlignment="1">
      <alignment vertical="center"/>
    </xf>
    <xf numFmtId="0" fontId="22" fillId="0" borderId="0" xfId="0" applyFont="1" applyAlignment="1">
      <alignment vertical="center"/>
    </xf>
    <xf numFmtId="49" fontId="0" fillId="2" borderId="0" xfId="0" applyNumberFormat="1" applyFill="1" applyAlignment="1" applyProtection="1">
      <alignment vertical="center"/>
      <protection locked="0"/>
    </xf>
    <xf numFmtId="0" fontId="11" fillId="0" borderId="0" xfId="0" applyFont="1" applyAlignment="1">
      <alignment vertical="center"/>
    </xf>
    <xf numFmtId="0" fontId="17" fillId="3" borderId="0" xfId="0" applyFont="1" applyFill="1" applyBorder="1" applyProtection="1">
      <protection hidden="1"/>
    </xf>
    <xf numFmtId="0" fontId="21" fillId="0" borderId="0" xfId="0" applyFont="1" applyFill="1" applyBorder="1" applyAlignment="1" applyProtection="1">
      <alignment vertical="center"/>
      <protection hidden="1"/>
    </xf>
    <xf numFmtId="0" fontId="17" fillId="0" borderId="0" xfId="0" applyFont="1" applyAlignment="1" applyProtection="1">
      <alignment horizontal="left"/>
      <protection hidden="1"/>
    </xf>
    <xf numFmtId="0" fontId="7" fillId="4" borderId="0" xfId="0" applyFont="1" applyFill="1" applyBorder="1" applyProtection="1">
      <protection hidden="1"/>
    </xf>
    <xf numFmtId="0" fontId="5" fillId="0" borderId="0" xfId="0" applyFont="1"/>
    <xf numFmtId="0" fontId="17" fillId="0" borderId="0" xfId="0" applyFont="1" applyAlignment="1">
      <alignment horizontal="justify" vertical="top" wrapText="1"/>
    </xf>
    <xf numFmtId="0" fontId="7" fillId="0" borderId="0" xfId="0" applyFont="1" applyFill="1" applyBorder="1" applyAlignment="1" applyProtection="1">
      <alignment vertical="center" wrapText="1"/>
    </xf>
    <xf numFmtId="0" fontId="17" fillId="0" borderId="0" xfId="0" applyFont="1"/>
    <xf numFmtId="0" fontId="17" fillId="0" borderId="0" xfId="0" applyFont="1" applyProtection="1">
      <protection locked="0"/>
    </xf>
    <xf numFmtId="0" fontId="17" fillId="0" borderId="2" xfId="0" applyFont="1" applyBorder="1" applyAlignment="1">
      <alignment horizontal="justify" vertical="top" wrapText="1"/>
    </xf>
    <xf numFmtId="0" fontId="20" fillId="0" borderId="0" xfId="0" applyFont="1" applyFill="1" applyBorder="1" applyAlignment="1" applyProtection="1">
      <alignment horizontal="center" vertical="center"/>
      <protection hidden="1"/>
    </xf>
    <xf numFmtId="0" fontId="5" fillId="0" borderId="0" xfId="0" applyFont="1" applyAlignment="1" applyProtection="1">
      <alignment horizontal="justify" vertical="top" wrapText="1"/>
      <protection hidden="1"/>
    </xf>
    <xf numFmtId="0" fontId="4" fillId="0" borderId="0" xfId="0" applyFont="1" applyProtection="1">
      <protection hidden="1"/>
    </xf>
    <xf numFmtId="0" fontId="4" fillId="0" borderId="0" xfId="0" applyFont="1" applyAlignment="1" applyProtection="1">
      <alignment horizontal="left" wrapText="1"/>
      <protection hidden="1"/>
    </xf>
    <xf numFmtId="0" fontId="5" fillId="0" borderId="0" xfId="0" applyFont="1" applyProtection="1">
      <protection hidden="1"/>
    </xf>
    <xf numFmtId="0" fontId="5" fillId="0" borderId="0" xfId="0" applyFont="1" applyAlignment="1" applyProtection="1">
      <alignment wrapText="1"/>
      <protection hidden="1"/>
    </xf>
    <xf numFmtId="0" fontId="4" fillId="0" borderId="0" xfId="0" applyFont="1" applyAlignment="1" applyProtection="1">
      <alignment horizontal="justify" vertical="top" wrapText="1"/>
      <protection hidden="1"/>
    </xf>
    <xf numFmtId="0" fontId="4" fillId="4" borderId="0" xfId="0" applyFont="1" applyFill="1" applyBorder="1" applyAlignment="1" applyProtection="1">
      <alignment wrapText="1"/>
      <protection hidden="1"/>
    </xf>
    <xf numFmtId="0" fontId="19" fillId="5" borderId="0" xfId="0" applyFont="1" applyFill="1" applyBorder="1" applyAlignment="1" applyProtection="1">
      <alignment horizontal="center" vertical="center"/>
      <protection hidden="1"/>
    </xf>
    <xf numFmtId="0" fontId="17" fillId="0" borderId="0" xfId="0" applyFont="1" applyAlignment="1" applyProtection="1">
      <alignment horizontal="left"/>
      <protection locked="0"/>
    </xf>
    <xf numFmtId="0" fontId="17" fillId="0" borderId="2" xfId="0" applyFont="1" applyBorder="1" applyAlignment="1">
      <alignment horizontal="left" vertical="top" wrapText="1"/>
    </xf>
    <xf numFmtId="0" fontId="23" fillId="0" borderId="0" xfId="0" applyFont="1" applyAlignment="1">
      <alignment horizontal="left" vertical="center" wrapText="1"/>
    </xf>
    <xf numFmtId="0" fontId="23" fillId="0" borderId="0" xfId="0" applyFont="1" applyAlignment="1">
      <alignment horizontal="left" vertical="center"/>
    </xf>
    <xf numFmtId="0" fontId="0" fillId="4" borderId="0" xfId="0" applyFill="1" applyBorder="1" applyAlignment="1" applyProtection="1">
      <alignment horizontal="center"/>
      <protection hidden="1"/>
    </xf>
    <xf numFmtId="0" fontId="0" fillId="3" borderId="0" xfId="0" applyFill="1" applyBorder="1"/>
    <xf numFmtId="49" fontId="1" fillId="2" borderId="0" xfId="1" applyNumberFormat="1" applyFont="1" applyFill="1" applyAlignment="1" applyProtection="1">
      <alignment vertical="center"/>
      <protection locked="0"/>
    </xf>
    <xf numFmtId="0" fontId="17" fillId="0" borderId="0" xfId="0" applyFont="1" applyAlignment="1">
      <alignment wrapText="1"/>
    </xf>
    <xf numFmtId="0" fontId="19" fillId="4" borderId="0" xfId="0" applyFont="1" applyFill="1" applyBorder="1" applyProtection="1">
      <protection hidden="1"/>
    </xf>
    <xf numFmtId="0" fontId="25" fillId="0" borderId="0" xfId="0" applyFont="1" applyProtection="1">
      <protection hidden="1"/>
    </xf>
    <xf numFmtId="164" fontId="16" fillId="0" borderId="0" xfId="0" applyNumberFormat="1" applyFont="1" applyFill="1" applyBorder="1" applyAlignment="1" applyProtection="1">
      <alignment horizontal="left"/>
      <protection hidden="1"/>
    </xf>
    <xf numFmtId="0" fontId="21" fillId="0" borderId="0" xfId="0" applyFont="1" applyFill="1" applyBorder="1" applyProtection="1">
      <protection hidden="1"/>
    </xf>
    <xf numFmtId="0" fontId="19" fillId="0" borderId="0" xfId="0" applyFont="1" applyFill="1" applyBorder="1" applyAlignment="1" applyProtection="1">
      <alignment vertical="center"/>
      <protection hidden="1"/>
    </xf>
    <xf numFmtId="49" fontId="19" fillId="2" borderId="0" xfId="0" applyNumberFormat="1" applyFont="1" applyFill="1" applyBorder="1" applyAlignment="1" applyProtection="1">
      <alignment vertical="center"/>
      <protection locked="0"/>
    </xf>
    <xf numFmtId="49" fontId="4" fillId="2" borderId="0" xfId="0" applyNumberFormat="1" applyFont="1" applyFill="1" applyBorder="1" applyProtection="1">
      <protection locked="0"/>
    </xf>
    <xf numFmtId="0" fontId="5" fillId="3" borderId="0" xfId="2" applyFill="1" applyBorder="1"/>
    <xf numFmtId="0" fontId="17" fillId="0" borderId="0" xfId="0" applyFont="1" applyFill="1" applyAlignment="1">
      <alignment horizontal="justify" vertical="top" wrapText="1"/>
    </xf>
    <xf numFmtId="0" fontId="5" fillId="0" borderId="3" xfId="0" applyFont="1" applyBorder="1" applyAlignment="1" applyProtection="1">
      <alignment horizontal="left" wrapText="1"/>
    </xf>
    <xf numFmtId="0" fontId="5" fillId="0" borderId="3" xfId="0" applyFont="1" applyBorder="1" applyAlignment="1" applyProtection="1">
      <alignment horizontal="left"/>
    </xf>
    <xf numFmtId="0" fontId="8" fillId="0" borderId="0" xfId="0" applyFont="1" applyAlignment="1" applyProtection="1">
      <alignment horizontal="left" wrapText="1"/>
    </xf>
    <xf numFmtId="0" fontId="8" fillId="0" borderId="0" xfId="0" applyFont="1" applyAlignment="1" applyProtection="1">
      <alignment horizontal="left"/>
    </xf>
    <xf numFmtId="0" fontId="5" fillId="0" borderId="0" xfId="0" applyFont="1" applyFill="1" applyAlignment="1" applyProtection="1">
      <alignment horizontal="left" wrapText="1"/>
    </xf>
    <xf numFmtId="0" fontId="5" fillId="0" borderId="0" xfId="0" applyFont="1" applyAlignment="1" applyProtection="1">
      <alignment horizontal="left" wrapText="1"/>
    </xf>
    <xf numFmtId="0" fontId="5" fillId="0" borderId="0" xfId="0" applyFont="1" applyAlignment="1" applyProtection="1">
      <alignment horizontal="left"/>
    </xf>
    <xf numFmtId="0" fontId="5" fillId="0" borderId="0" xfId="0" applyFont="1" applyFill="1" applyAlignment="1" applyProtection="1">
      <alignment horizontal="left"/>
    </xf>
    <xf numFmtId="0" fontId="9" fillId="0" borderId="0" xfId="0" applyFont="1" applyAlignment="1" applyProtection="1">
      <alignment horizontal="left" wrapText="1"/>
    </xf>
    <xf numFmtId="0" fontId="8" fillId="3" borderId="0" xfId="0" applyFont="1" applyFill="1" applyAlignment="1" applyProtection="1">
      <alignment horizontal="left"/>
    </xf>
    <xf numFmtId="0" fontId="4" fillId="0" borderId="0" xfId="0" applyFont="1" applyFill="1" applyAlignment="1" applyProtection="1">
      <alignment horizontal="left" wrapText="1"/>
    </xf>
    <xf numFmtId="0" fontId="8" fillId="3" borderId="0" xfId="0" applyFont="1" applyFill="1" applyAlignment="1" applyProtection="1">
      <alignment horizontal="left" wrapText="1"/>
    </xf>
    <xf numFmtId="0" fontId="4" fillId="3" borderId="0" xfId="0" applyFont="1" applyFill="1" applyAlignment="1" applyProtection="1">
      <alignment horizontal="left"/>
    </xf>
    <xf numFmtId="0" fontId="4" fillId="0" borderId="0" xfId="0" applyFont="1" applyFill="1" applyAlignment="1" applyProtection="1">
      <alignment horizontal="left"/>
    </xf>
    <xf numFmtId="0" fontId="4" fillId="3" borderId="0" xfId="0" applyFont="1" applyFill="1" applyAlignment="1" applyProtection="1">
      <alignment horizontal="left" wrapText="1"/>
    </xf>
    <xf numFmtId="0" fontId="14" fillId="3" borderId="0" xfId="0" applyFont="1" applyFill="1" applyAlignment="1" applyProtection="1">
      <alignment horizontal="left" wrapText="1"/>
    </xf>
    <xf numFmtId="0" fontId="8" fillId="3" borderId="3" xfId="0" applyFont="1" applyFill="1" applyBorder="1" applyAlignment="1" applyProtection="1">
      <alignment horizontal="left" wrapText="1"/>
    </xf>
    <xf numFmtId="0" fontId="4" fillId="3" borderId="3" xfId="0" applyFont="1" applyFill="1" applyBorder="1" applyAlignment="1" applyProtection="1">
      <alignment horizontal="left"/>
    </xf>
    <xf numFmtId="0" fontId="4" fillId="3" borderId="0" xfId="0" applyFont="1" applyFill="1" applyBorder="1" applyAlignment="1" applyProtection="1">
      <alignment horizontal="left"/>
    </xf>
    <xf numFmtId="0" fontId="4" fillId="0" borderId="0" xfId="0" applyFont="1" applyAlignment="1">
      <alignment horizontal="left" wrapText="1"/>
    </xf>
    <xf numFmtId="0" fontId="4" fillId="0" borderId="0" xfId="0" applyFont="1" applyAlignment="1">
      <alignment horizontal="left"/>
    </xf>
    <xf numFmtId="0" fontId="5" fillId="3" borderId="0" xfId="2" applyFont="1" applyFill="1" applyBorder="1" applyAlignment="1">
      <alignment horizontal="left" wrapText="1"/>
    </xf>
    <xf numFmtId="0" fontId="5" fillId="3" borderId="0" xfId="2" applyFill="1" applyBorder="1" applyAlignment="1">
      <alignment horizontal="left" wrapText="1"/>
    </xf>
    <xf numFmtId="0" fontId="9" fillId="0" borderId="0" xfId="2" applyFont="1" applyAlignment="1">
      <alignment horizontal="left"/>
    </xf>
    <xf numFmtId="0" fontId="23" fillId="0" borderId="0" xfId="0" applyFont="1" applyAlignment="1">
      <alignment horizontal="left" vertical="center" wrapText="1"/>
    </xf>
    <xf numFmtId="0" fontId="23" fillId="0" borderId="0" xfId="0" applyFont="1" applyAlignment="1">
      <alignment horizontal="left" vertical="center"/>
    </xf>
    <xf numFmtId="0" fontId="0" fillId="0" borderId="0" xfId="0" applyAlignment="1">
      <alignment horizontal="left" vertical="center"/>
    </xf>
    <xf numFmtId="0" fontId="11" fillId="0" borderId="0" xfId="0" applyFont="1" applyAlignment="1">
      <alignment horizontal="left" vertical="center" wrapText="1"/>
    </xf>
    <xf numFmtId="0" fontId="11" fillId="0" borderId="0" xfId="0" applyFont="1" applyAlignment="1">
      <alignment horizontal="left" vertical="center"/>
    </xf>
    <xf numFmtId="0" fontId="0" fillId="4" borderId="0" xfId="0" applyFill="1" applyBorder="1" applyAlignment="1" applyProtection="1">
      <alignment horizontal="left"/>
      <protection hidden="1"/>
    </xf>
    <xf numFmtId="49" fontId="4" fillId="4" borderId="0" xfId="0" applyNumberFormat="1" applyFont="1" applyFill="1" applyBorder="1" applyAlignment="1" applyProtection="1">
      <alignment horizontal="left" vertical="center" wrapText="1"/>
      <protection locked="0"/>
    </xf>
    <xf numFmtId="0" fontId="0" fillId="4" borderId="0" xfId="0" applyFill="1" applyBorder="1" applyAlignment="1" applyProtection="1">
      <alignment horizontal="center"/>
      <protection hidden="1"/>
    </xf>
    <xf numFmtId="0" fontId="19" fillId="0" borderId="0" xfId="0" applyFont="1" applyBorder="1" applyAlignment="1">
      <alignment horizontal="left" vertical="center" wrapText="1"/>
    </xf>
    <xf numFmtId="0" fontId="4" fillId="4" borderId="0" xfId="0" applyFont="1" applyFill="1" applyBorder="1" applyAlignment="1" applyProtection="1">
      <alignment vertical="center" wrapText="1"/>
      <protection locked="0"/>
    </xf>
    <xf numFmtId="0" fontId="7" fillId="0" borderId="0" xfId="0" applyFont="1" applyFill="1" applyBorder="1" applyAlignment="1" applyProtection="1">
      <alignment horizontal="left" vertical="center" wrapText="1"/>
      <protection hidden="1"/>
    </xf>
    <xf numFmtId="0" fontId="0" fillId="4" borderId="0" xfId="0" applyFill="1" applyBorder="1" applyAlignment="1" applyProtection="1">
      <alignment horizontal="left" vertical="center"/>
      <protection hidden="1"/>
    </xf>
    <xf numFmtId="49" fontId="0" fillId="4" borderId="0" xfId="0" applyNumberFormat="1" applyFill="1" applyBorder="1" applyAlignment="1" applyProtection="1">
      <alignment horizontal="left" vertical="center" wrapText="1"/>
      <protection locked="0"/>
    </xf>
    <xf numFmtId="0" fontId="1" fillId="0" borderId="0" xfId="1" applyFill="1" applyBorder="1" applyAlignment="1" applyProtection="1">
      <alignment horizontal="left"/>
      <protection hidden="1"/>
    </xf>
    <xf numFmtId="0" fontId="21" fillId="0" borderId="0" xfId="0" applyFont="1" applyFill="1" applyBorder="1" applyAlignment="1" applyProtection="1">
      <alignment horizontal="left" vertical="center" wrapText="1"/>
      <protection hidden="1"/>
    </xf>
    <xf numFmtId="0" fontId="17" fillId="0" borderId="0" xfId="0" applyFont="1" applyFill="1" applyBorder="1" applyAlignment="1" applyProtection="1">
      <alignment horizontal="left" vertical="center" wrapText="1"/>
      <protection hidden="1"/>
    </xf>
    <xf numFmtId="0" fontId="5" fillId="0" borderId="0" xfId="0" applyFont="1" applyFill="1" applyBorder="1" applyAlignment="1" applyProtection="1">
      <alignment horizontal="left" vertical="center" wrapText="1"/>
      <protection hidden="1"/>
    </xf>
    <xf numFmtId="0" fontId="5" fillId="0" borderId="0" xfId="0" applyFont="1" applyFill="1" applyBorder="1" applyAlignment="1" applyProtection="1">
      <alignment horizontal="left" vertical="center"/>
      <protection hidden="1"/>
    </xf>
    <xf numFmtId="0" fontId="22" fillId="0" borderId="0" xfId="0" applyFont="1" applyFill="1" applyBorder="1" applyAlignment="1" applyProtection="1">
      <alignment horizontal="left" vertical="center" wrapText="1"/>
      <protection hidden="1"/>
    </xf>
    <xf numFmtId="0" fontId="4" fillId="2" borderId="0" xfId="0" applyFont="1" applyFill="1" applyAlignment="1" applyProtection="1">
      <alignment horizontal="left"/>
      <protection locked="0"/>
    </xf>
  </cellXfs>
  <cellStyles count="23">
    <cellStyle name="20% - Akzent1" xfId="3"/>
    <cellStyle name="20% - Akzent2" xfId="4"/>
    <cellStyle name="20% - Akzent3" xfId="5"/>
    <cellStyle name="20% - Akzent4" xfId="6"/>
    <cellStyle name="20% - Akzent5" xfId="7"/>
    <cellStyle name="20% - Akzent6" xfId="8"/>
    <cellStyle name="40% - Akzent1" xfId="9"/>
    <cellStyle name="40% - Akzent2" xfId="10"/>
    <cellStyle name="40% - Akzent3" xfId="11"/>
    <cellStyle name="40% - Akzent4" xfId="12"/>
    <cellStyle name="40% - Akzent5" xfId="13"/>
    <cellStyle name="40% - Akzent6" xfId="14"/>
    <cellStyle name="60% - Akzent1" xfId="15"/>
    <cellStyle name="60% - Akzent2" xfId="16"/>
    <cellStyle name="60% - Akzent3" xfId="17"/>
    <cellStyle name="60% - Akzent4" xfId="18"/>
    <cellStyle name="60% - Akzent5" xfId="19"/>
    <cellStyle name="60% - Akzent6" xfId="20"/>
    <cellStyle name="Hyperlink" xfId="1" builtinId="8"/>
    <cellStyle name="Hyperlink 2" xfId="21"/>
    <cellStyle name="Standard" xfId="0" builtinId="0"/>
    <cellStyle name="Standard 2" xfId="2"/>
    <cellStyle name="Standard 3" xfId="22"/>
  </cellStyles>
  <dxfs count="38">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
      <font>
        <condense val="0"/>
        <extend val="0"/>
        <color auto="1"/>
      </font>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1"/>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3.xml"/></Relationships>
</file>

<file path=xl/ctrlProps/ctrlProp1.xml><?xml version="1.0" encoding="utf-8"?>
<formControlPr xmlns="http://schemas.microsoft.com/office/spreadsheetml/2009/9/main" objectType="Drop" dropLines="30" dropStyle="combo" dx="18" fmlaLink="Trockenmasse!$B$1" fmlaRange="Trockenmasse!$B$3:$B$15" sel="13" val="0"/>
</file>

<file path=xl/ctrlProps/ctrlProp2.xml><?xml version="1.0" encoding="utf-8"?>
<formControlPr xmlns="http://schemas.microsoft.com/office/spreadsheetml/2009/9/main" objectType="Drop" dropLines="30" dropStyle="combo" dx="18" fmlaLink="Gesamtasche!$B$1" fmlaRange="Gesamtasche!$B$3:$B$10" sel="8" val="0"/>
</file>

<file path=xl/ctrlProps/ctrlProp3.xml><?xml version="1.0" encoding="utf-8"?>
<formControlPr xmlns="http://schemas.microsoft.com/office/spreadsheetml/2009/9/main" objectType="Drop" dropLines="30" dropStyle="combo" dx="18" fmlaLink="'Wasserlösliche Asche'!$B$1" fmlaRange="'Wasserlösliche Asche'!$B$3:$B$10" sel="8" val="0"/>
</file>

<file path=xl/ctrlProps/ctrlProp4.xml><?xml version="1.0" encoding="utf-8"?>
<formControlPr xmlns="http://schemas.microsoft.com/office/spreadsheetml/2009/9/main" objectType="Drop" dropLines="30" dropStyle="combo" dx="18" fmlaLink="WasserlöslicherExtraktanteil!$B$1" fmlaRange="WasserlöslicherExtraktanteil!$B$3:$B$9" sel="7" val="0"/>
</file>

<file path=xl/ctrlProps/ctrlProp5.xml><?xml version="1.0" encoding="utf-8"?>
<formControlPr xmlns="http://schemas.microsoft.com/office/spreadsheetml/2009/9/main" objectType="Drop" dropLines="30" dropStyle="combo" dx="18" fmlaLink="Coffein!$B$1" fmlaRange="Coffein!$B$3:$B$19" sel="17" val="0"/>
</file>

<file path=xl/ctrlProps/ctrlProp6.xml><?xml version="1.0" encoding="utf-8"?>
<formControlPr xmlns="http://schemas.microsoft.com/office/spreadsheetml/2009/9/main" objectType="Drop" dropLines="30" dropStyle="combo" dx="18" fmlaLink="Theobromin!$B$1" fmlaRange="Theobromin!$B$3:$B$19" sel="17" val="0"/>
</file>

<file path=xl/ctrlProps/ctrlProp7.xml><?xml version="1.0" encoding="utf-8"?>
<formControlPr xmlns="http://schemas.microsoft.com/office/spreadsheetml/2009/9/main" objectType="Drop" dropLines="15" dropStyle="combo" dx="18" fmlaLink="Teilnehmerdaten!$D$4" fmlaRange="Teilnehmerdaten!$G$5:$G$6" sel="2" val="0"/>
</file>

<file path=xl/ctrlProps/ctrlProp8.xml><?xml version="1.0" encoding="utf-8"?>
<formControlPr xmlns="http://schemas.microsoft.com/office/spreadsheetml/2009/9/main" objectType="Drop" dropLines="30" dropStyle="combo" dx="18" fmlaLink="Gesamtasche!$B$22" fmlaRange="Gesamtasche!$B$23:$B$33" sel="11" val="0"/>
</file>

<file path=xl/ctrlProps/ctrlProp9.xml><?xml version="1.0" encoding="utf-8"?>
<formControlPr xmlns="http://schemas.microsoft.com/office/spreadsheetml/2009/9/main" objectType="Drop" dropLines="30" dropStyle="combo" dx="18" fmlaLink="Theophyllin!$B$1" fmlaRange="Theophyllin!$B$3:$B$19" sel="17" val="0"/>
</file>

<file path=xl/ctrlProps/ctrlProp10.xml><?xml version="1.0" encoding="utf-8"?>
<formControlPr xmlns="http://schemas.microsoft.com/office/spreadsheetml/2009/9/main" objectType="Drop" dropLines="30" dropStyle="combo" dx="18" fmlaLink="Gesamtpolyphenole!$B$1" fmlaRange="Gesamtpolyphenole!$B$3:$B$8" sel="6" val="0"/>
</file>

<file path=xl/ctrlProps/ctrlProp11.xml><?xml version="1.0" encoding="utf-8"?>
<formControlPr xmlns="http://schemas.microsoft.com/office/spreadsheetml/2009/9/main" objectType="Drop" dropLines="30" dropStyle="combo" dx="18" fmlaLink="'Säureunlösliche Asche'!$B$1" fmlaRange="'Säureunlösliche Asche'!$B$3:$B$9" sel="7"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34506</xdr:colOff>
      <xdr:row>40</xdr:row>
      <xdr:rowOff>138023</xdr:rowOff>
    </xdr:to>
    <xdr:pic>
      <xdr:nvPicPr>
        <xdr:cNvPr id="24628"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5589917" cy="73842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7620</xdr:colOff>
          <xdr:row>29</xdr:row>
          <xdr:rowOff>0</xdr:rowOff>
        </xdr:from>
        <xdr:to>
          <xdr:col>6</xdr:col>
          <xdr:colOff>899160</xdr:colOff>
          <xdr:row>30</xdr:row>
          <xdr:rowOff>220980</xdr:rowOff>
        </xdr:to>
        <xdr:sp macro="" textlink="">
          <xdr:nvSpPr>
            <xdr:cNvPr id="2097" name="Drop Down 49" hidden="1">
              <a:extLst>
                <a:ext uri="{63B3BB69-23CF-44E3-9099-C40C66FF867C}">
                  <a14:compatExt spid="_x0000_s20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32</xdr:row>
          <xdr:rowOff>22860</xdr:rowOff>
        </xdr:from>
        <xdr:to>
          <xdr:col>6</xdr:col>
          <xdr:colOff>906780</xdr:colOff>
          <xdr:row>32</xdr:row>
          <xdr:rowOff>220980</xdr:rowOff>
        </xdr:to>
        <xdr:sp macro="" textlink="">
          <xdr:nvSpPr>
            <xdr:cNvPr id="2098" name="Drop Down 50" hidden="1">
              <a:extLst>
                <a:ext uri="{63B3BB69-23CF-44E3-9099-C40C66FF867C}">
                  <a14:compatExt spid="_x0000_s20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37</xdr:row>
          <xdr:rowOff>22860</xdr:rowOff>
        </xdr:from>
        <xdr:to>
          <xdr:col>6</xdr:col>
          <xdr:colOff>906780</xdr:colOff>
          <xdr:row>37</xdr:row>
          <xdr:rowOff>220980</xdr:rowOff>
        </xdr:to>
        <xdr:sp macro="" textlink="">
          <xdr:nvSpPr>
            <xdr:cNvPr id="2100" name="Drop Down 52" hidden="1">
              <a:extLst>
                <a:ext uri="{63B3BB69-23CF-44E3-9099-C40C66FF867C}">
                  <a14:compatExt spid="_x0000_s21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39</xdr:row>
          <xdr:rowOff>22860</xdr:rowOff>
        </xdr:from>
        <xdr:to>
          <xdr:col>6</xdr:col>
          <xdr:colOff>906780</xdr:colOff>
          <xdr:row>39</xdr:row>
          <xdr:rowOff>220980</xdr:rowOff>
        </xdr:to>
        <xdr:sp macro="" textlink="">
          <xdr:nvSpPr>
            <xdr:cNvPr id="2101" name="Drop Down 53" hidden="1">
              <a:extLst>
                <a:ext uri="{63B3BB69-23CF-44E3-9099-C40C66FF867C}">
                  <a14:compatExt spid="_x0000_s210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41</xdr:row>
          <xdr:rowOff>22860</xdr:rowOff>
        </xdr:from>
        <xdr:to>
          <xdr:col>6</xdr:col>
          <xdr:colOff>906780</xdr:colOff>
          <xdr:row>41</xdr:row>
          <xdr:rowOff>220980</xdr:rowOff>
        </xdr:to>
        <xdr:sp macro="" textlink="">
          <xdr:nvSpPr>
            <xdr:cNvPr id="2102" name="Drop Down 54" hidden="1">
              <a:extLst>
                <a:ext uri="{63B3BB69-23CF-44E3-9099-C40C66FF867C}">
                  <a14:compatExt spid="_x0000_s210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43</xdr:row>
          <xdr:rowOff>22860</xdr:rowOff>
        </xdr:from>
        <xdr:to>
          <xdr:col>6</xdr:col>
          <xdr:colOff>906780</xdr:colOff>
          <xdr:row>43</xdr:row>
          <xdr:rowOff>220980</xdr:rowOff>
        </xdr:to>
        <xdr:sp macro="" textlink="">
          <xdr:nvSpPr>
            <xdr:cNvPr id="2105" name="Drop Down 57" hidden="1">
              <a:extLst>
                <a:ext uri="{63B3BB69-23CF-44E3-9099-C40C66FF867C}">
                  <a14:compatExt spid="_x0000_s210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22860</xdr:colOff>
          <xdr:row>14</xdr:row>
          <xdr:rowOff>129540</xdr:rowOff>
        </xdr:from>
        <xdr:to>
          <xdr:col>6</xdr:col>
          <xdr:colOff>891540</xdr:colOff>
          <xdr:row>14</xdr:row>
          <xdr:rowOff>403860</xdr:rowOff>
        </xdr:to>
        <xdr:sp macro="" textlink="">
          <xdr:nvSpPr>
            <xdr:cNvPr id="2119" name="Drop Down 71" hidden="1">
              <a:extLst>
                <a:ext uri="{63B3BB69-23CF-44E3-9099-C40C66FF867C}">
                  <a14:compatExt spid="_x0000_s211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33</xdr:row>
          <xdr:rowOff>38100</xdr:rowOff>
        </xdr:from>
        <xdr:to>
          <xdr:col>6</xdr:col>
          <xdr:colOff>906780</xdr:colOff>
          <xdr:row>34</xdr:row>
          <xdr:rowOff>15240</xdr:rowOff>
        </xdr:to>
        <xdr:sp macro="" textlink="">
          <xdr:nvSpPr>
            <xdr:cNvPr id="2122" name="Drop Down 74" hidden="1">
              <a:extLst>
                <a:ext uri="{63B3BB69-23CF-44E3-9099-C40C66FF867C}">
                  <a14:compatExt spid="_x0000_s212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45</xdr:row>
          <xdr:rowOff>7620</xdr:rowOff>
        </xdr:from>
        <xdr:to>
          <xdr:col>6</xdr:col>
          <xdr:colOff>906780</xdr:colOff>
          <xdr:row>45</xdr:row>
          <xdr:rowOff>213360</xdr:rowOff>
        </xdr:to>
        <xdr:sp macro="" textlink="">
          <xdr:nvSpPr>
            <xdr:cNvPr id="2123" name="Drop Down 75" hidden="1">
              <a:extLst>
                <a:ext uri="{63B3BB69-23CF-44E3-9099-C40C66FF867C}">
                  <a14:compatExt spid="_x0000_s212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47</xdr:row>
          <xdr:rowOff>38100</xdr:rowOff>
        </xdr:from>
        <xdr:to>
          <xdr:col>6</xdr:col>
          <xdr:colOff>906780</xdr:colOff>
          <xdr:row>48</xdr:row>
          <xdr:rowOff>15240</xdr:rowOff>
        </xdr:to>
        <xdr:sp macro="" textlink="">
          <xdr:nvSpPr>
            <xdr:cNvPr id="2124" name="Drop Down 76" hidden="1">
              <a:extLst>
                <a:ext uri="{63B3BB69-23CF-44E3-9099-C40C66FF867C}">
                  <a14:compatExt spid="_x0000_s212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35</xdr:row>
          <xdr:rowOff>22860</xdr:rowOff>
        </xdr:from>
        <xdr:to>
          <xdr:col>6</xdr:col>
          <xdr:colOff>906780</xdr:colOff>
          <xdr:row>35</xdr:row>
          <xdr:rowOff>220980</xdr:rowOff>
        </xdr:to>
        <xdr:sp macro="" textlink="">
          <xdr:nvSpPr>
            <xdr:cNvPr id="2125" name="Drop Down 77" hidden="1">
              <a:extLst>
                <a:ext uri="{63B3BB69-23CF-44E3-9099-C40C66FF867C}">
                  <a14:compatExt spid="_x0000_s2125"/>
                </a:ext>
              </a:extLst>
            </xdr:cNvPr>
            <xdr:cNvSpPr/>
          </xdr:nvSpPr>
          <xdr:spPr>
            <a:xfrm>
              <a:off x="0" y="0"/>
              <a:ext cx="0" cy="0"/>
            </a:xfrm>
            <a:prstGeom prst="rect">
              <a:avLst/>
            </a:prstGeom>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aten/TABELLEN/LVU/Ergebnistabellen/2007/ungesch&#252;tzt/ungesch&#252;tzt/07-01a-ungesch&#252;tz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aten/TABELLEN/LVU/Ergebnistabellen/2007/ungesch&#252;tzt/07-01a-ungesch&#252;tz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row r="18">
          <cell r="B18" t="str">
            <v>Butyrometer Methode</v>
          </cell>
        </row>
      </sheetData>
      <sheetData sheetId="10"/>
      <sheetData sheetId="11" refreshError="1"/>
      <sheetData sheetId="12"/>
      <sheetData sheetId="13" refreshError="1"/>
      <sheetData sheetId="14" refreshError="1"/>
      <sheetData sheetId="15" refreshError="1"/>
      <sheetData sheetId="16" refreshError="1"/>
      <sheetData sheetId="17" refreshError="1"/>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3" Type="http://schemas.openxmlformats.org/officeDocument/2006/relationships/drawing" Target="../drawings/drawing2.xml"/><Relationship Id="rId7" Type="http://schemas.openxmlformats.org/officeDocument/2006/relationships/ctrlProp" Target="../ctrlProps/ctrlProp3.xml"/><Relationship Id="rId12" Type="http://schemas.openxmlformats.org/officeDocument/2006/relationships/ctrlProp" Target="../ctrlProps/ctrlProp8.xml"/><Relationship Id="rId2" Type="http://schemas.openxmlformats.org/officeDocument/2006/relationships/printerSettings" Target="../printerSettings/printerSettings8.bin"/><Relationship Id="rId16" Type="http://schemas.openxmlformats.org/officeDocument/2006/relationships/comments" Target="../comments3.xml"/><Relationship Id="rId1" Type="http://schemas.openxmlformats.org/officeDocument/2006/relationships/hyperlink" Target="mailto:ergebnisse@lvus.de"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5" Type="http://schemas.openxmlformats.org/officeDocument/2006/relationships/ctrlProp" Target="../ctrlProps/ctrlProp11.xml"/><Relationship Id="rId10" Type="http://schemas.openxmlformats.org/officeDocument/2006/relationships/ctrlProp" Target="../ctrlProps/ctrlProp6.xml"/><Relationship Id="rId4" Type="http://schemas.openxmlformats.org/officeDocument/2006/relationships/vmlDrawing" Target="../drawings/vmlDrawing3.vml"/><Relationship Id="rId9" Type="http://schemas.openxmlformats.org/officeDocument/2006/relationships/ctrlProp" Target="../ctrlProps/ctrlProp5.xml"/><Relationship Id="rId14" Type="http://schemas.openxmlformats.org/officeDocument/2006/relationships/ctrlProp" Target="../ctrlProps/ctrlProp10.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8"/>
  <dimension ref="A1:C13"/>
  <sheetViews>
    <sheetView workbookViewId="0">
      <selection sqref="A1:C1"/>
    </sheetView>
  </sheetViews>
  <sheetFormatPr baseColWidth="10" defaultColWidth="11.44140625" defaultRowHeight="13.8" x14ac:dyDescent="0.25"/>
  <cols>
    <col min="1" max="2" width="27.6640625" style="35" customWidth="1"/>
    <col min="3" max="3" width="30.44140625" style="35" customWidth="1"/>
    <col min="4" max="16384" width="11.44140625" style="35"/>
  </cols>
  <sheetData>
    <row r="1" spans="1:3" ht="30.75" customHeight="1" x14ac:dyDescent="0.3">
      <c r="A1" s="81" t="s">
        <v>49</v>
      </c>
      <c r="B1" s="82"/>
      <c r="C1" s="82"/>
    </row>
    <row r="2" spans="1:3" ht="51.75" customHeight="1" x14ac:dyDescent="0.25">
      <c r="A2" s="84" t="s">
        <v>65</v>
      </c>
      <c r="B2" s="85"/>
      <c r="C2" s="85"/>
    </row>
    <row r="3" spans="1:3" ht="74.25" customHeight="1" x14ac:dyDescent="0.25">
      <c r="A3" s="83" t="s">
        <v>86</v>
      </c>
      <c r="B3" s="83"/>
      <c r="C3" s="83"/>
    </row>
    <row r="4" spans="1:3" ht="80.400000000000006" customHeight="1" x14ac:dyDescent="0.35">
      <c r="A4" s="83" t="s">
        <v>91</v>
      </c>
      <c r="B4" s="86"/>
      <c r="C4" s="86"/>
    </row>
    <row r="5" spans="1:3" ht="30.3" customHeight="1" x14ac:dyDescent="0.3">
      <c r="A5" s="87"/>
      <c r="B5" s="87"/>
      <c r="C5" s="87"/>
    </row>
    <row r="6" spans="1:3" ht="30.3" customHeight="1" x14ac:dyDescent="0.25">
      <c r="A6" s="36" t="s">
        <v>50</v>
      </c>
    </row>
    <row r="7" spans="1:3" ht="54" customHeight="1" x14ac:dyDescent="0.25">
      <c r="A7" s="79" t="s">
        <v>51</v>
      </c>
      <c r="B7" s="80"/>
      <c r="C7" s="80"/>
    </row>
    <row r="9" spans="1:3" x14ac:dyDescent="0.25">
      <c r="A9" s="37" t="s">
        <v>52</v>
      </c>
      <c r="B9" s="37" t="s">
        <v>53</v>
      </c>
    </row>
    <row r="10" spans="1:3" ht="15.6" x14ac:dyDescent="0.25">
      <c r="A10" s="8">
        <v>1379</v>
      </c>
      <c r="B10" s="8">
        <v>1380</v>
      </c>
    </row>
    <row r="11" spans="1:3" ht="15.6" x14ac:dyDescent="0.25">
      <c r="A11" s="8">
        <v>179.34</v>
      </c>
      <c r="B11" s="8">
        <v>179</v>
      </c>
    </row>
    <row r="12" spans="1:3" ht="15.6" x14ac:dyDescent="0.25">
      <c r="A12" s="8">
        <v>80.12</v>
      </c>
      <c r="B12" s="8">
        <v>80.099999999999994</v>
      </c>
    </row>
    <row r="13" spans="1:3" ht="15.6" x14ac:dyDescent="0.25">
      <c r="A13" s="8">
        <v>7.8</v>
      </c>
      <c r="B13" s="34">
        <v>7.8</v>
      </c>
    </row>
  </sheetData>
  <sheetProtection password="CAA1" sheet="1" objects="1" scenarios="1"/>
  <mergeCells count="6">
    <mergeCell ref="A7:C7"/>
    <mergeCell ref="A1:C1"/>
    <mergeCell ref="A3:C3"/>
    <mergeCell ref="A2:C2"/>
    <mergeCell ref="A4:C4"/>
    <mergeCell ref="A5:C5"/>
  </mergeCells>
  <phoneticPr fontId="0" type="noConversion"/>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dimension ref="A1"/>
  <sheetViews>
    <sheetView workbookViewId="0"/>
  </sheetViews>
  <sheetFormatPr baseColWidth="10" defaultColWidth="11.44140625" defaultRowHeight="13.8" x14ac:dyDescent="0.25"/>
  <cols>
    <col min="1" max="16384" width="11.44140625" style="67"/>
  </cols>
  <sheetData/>
  <sheetProtection password="CAA1" sheet="1" objects="1" scenarios="1"/>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pageSetUpPr fitToPage="1"/>
  </sheetPr>
  <dimension ref="A1:E18"/>
  <sheetViews>
    <sheetView workbookViewId="0">
      <selection sqref="A1:C1"/>
    </sheetView>
  </sheetViews>
  <sheetFormatPr baseColWidth="10" defaultColWidth="11.44140625" defaultRowHeight="15.6" x14ac:dyDescent="0.3"/>
  <cols>
    <col min="1" max="3" width="27.6640625" style="5" customWidth="1"/>
    <col min="4" max="16384" width="11.44140625" style="5"/>
  </cols>
  <sheetData>
    <row r="1" spans="1:5" ht="27.75" customHeight="1" x14ac:dyDescent="0.3">
      <c r="A1" s="88" t="s">
        <v>47</v>
      </c>
      <c r="B1" s="88"/>
      <c r="C1" s="88"/>
    </row>
    <row r="2" spans="1:5" ht="54" customHeight="1" x14ac:dyDescent="0.3">
      <c r="A2" s="89" t="s">
        <v>76</v>
      </c>
      <c r="B2" s="89"/>
      <c r="C2" s="89"/>
    </row>
    <row r="3" spans="1:5" ht="98.4" customHeight="1" x14ac:dyDescent="0.3">
      <c r="A3" s="93" t="s">
        <v>42</v>
      </c>
      <c r="B3" s="93"/>
      <c r="C3" s="93"/>
    </row>
    <row r="4" spans="1:5" ht="39.9" customHeight="1" x14ac:dyDescent="0.3">
      <c r="A4" s="94" t="s">
        <v>48</v>
      </c>
      <c r="B4" s="94"/>
      <c r="C4" s="94"/>
    </row>
    <row r="5" spans="1:5" ht="96.75" customHeight="1" x14ac:dyDescent="0.3">
      <c r="A5" s="90" t="s">
        <v>77</v>
      </c>
      <c r="B5" s="91"/>
      <c r="C5" s="91"/>
    </row>
    <row r="6" spans="1:5" ht="96.75" customHeight="1" x14ac:dyDescent="0.3">
      <c r="A6" s="90" t="s">
        <v>78</v>
      </c>
      <c r="B6" s="93"/>
      <c r="C6" s="93"/>
    </row>
    <row r="7" spans="1:5" ht="117.75" customHeight="1" x14ac:dyDescent="0.3">
      <c r="A7" s="89" t="s">
        <v>79</v>
      </c>
      <c r="B7" s="92"/>
      <c r="C7" s="92"/>
      <c r="E7" s="6"/>
    </row>
    <row r="8" spans="1:5" ht="66.75" customHeight="1" x14ac:dyDescent="0.3">
      <c r="A8" s="95" t="s">
        <v>22</v>
      </c>
      <c r="B8" s="96"/>
      <c r="C8" s="97"/>
      <c r="E8" s="6"/>
    </row>
    <row r="9" spans="1:5" ht="31.2" x14ac:dyDescent="0.3">
      <c r="A9" s="7" t="s">
        <v>41</v>
      </c>
      <c r="B9" s="7" t="s">
        <v>44</v>
      </c>
      <c r="C9" s="9"/>
    </row>
    <row r="10" spans="1:5" x14ac:dyDescent="0.3">
      <c r="A10" s="8">
        <v>1379</v>
      </c>
      <c r="B10" s="8">
        <v>1380</v>
      </c>
    </row>
    <row r="11" spans="1:5" x14ac:dyDescent="0.3">
      <c r="A11" s="8">
        <v>179.34</v>
      </c>
      <c r="B11" s="8">
        <v>179</v>
      </c>
    </row>
    <row r="12" spans="1:5" x14ac:dyDescent="0.3">
      <c r="A12" s="8">
        <v>80.12</v>
      </c>
      <c r="B12" s="8">
        <v>80.099999999999994</v>
      </c>
    </row>
    <row r="13" spans="1:5" x14ac:dyDescent="0.3">
      <c r="A13" s="8">
        <v>7.8</v>
      </c>
      <c r="B13" s="34">
        <v>7.8</v>
      </c>
    </row>
    <row r="14" spans="1:5" ht="24" hidden="1" customHeight="1" x14ac:dyDescent="0.3">
      <c r="A14" s="93"/>
      <c r="B14" s="91"/>
      <c r="C14" s="91"/>
    </row>
    <row r="15" spans="1:5" ht="126" customHeight="1" x14ac:dyDescent="0.3">
      <c r="A15" s="89" t="s">
        <v>80</v>
      </c>
      <c r="B15" s="89"/>
      <c r="C15" s="89"/>
    </row>
    <row r="16" spans="1:5" ht="84.15" customHeight="1" x14ac:dyDescent="0.3">
      <c r="A16" s="89" t="s">
        <v>81</v>
      </c>
      <c r="B16" s="89"/>
      <c r="C16" s="89"/>
    </row>
    <row r="17" spans="1:3" ht="50.1" customHeight="1" x14ac:dyDescent="0.3">
      <c r="A17" s="93" t="s">
        <v>82</v>
      </c>
      <c r="B17" s="91"/>
      <c r="C17" s="91"/>
    </row>
    <row r="18" spans="1:3" ht="80.400000000000006" customHeight="1" x14ac:dyDescent="0.3">
      <c r="A18" s="93" t="s">
        <v>21</v>
      </c>
      <c r="B18" s="91"/>
      <c r="C18" s="91"/>
    </row>
  </sheetData>
  <sheetProtection password="CAA1" sheet="1" objects="1" scenarios="1"/>
  <mergeCells count="13">
    <mergeCell ref="A17:C17"/>
    <mergeCell ref="A8:C8"/>
    <mergeCell ref="A18:C18"/>
    <mergeCell ref="A14:C14"/>
    <mergeCell ref="A15:C15"/>
    <mergeCell ref="A16:C16"/>
    <mergeCell ref="A1:C1"/>
    <mergeCell ref="A2:C2"/>
    <mergeCell ref="A5:C5"/>
    <mergeCell ref="A7:C7"/>
    <mergeCell ref="A3:C3"/>
    <mergeCell ref="A4:C4"/>
    <mergeCell ref="A6:C6"/>
  </mergeCells>
  <phoneticPr fontId="0" type="noConversion"/>
  <pageMargins left="0.94488188976377963" right="0.59055118110236227" top="0.70866141732283472" bottom="0.51181102362204722" header="0.39370078740157483" footer="0.39370078740157483"/>
  <pageSetup paperSize="9" scale="78"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D16"/>
  <sheetViews>
    <sheetView workbookViewId="0">
      <selection sqref="A1:C1"/>
    </sheetView>
  </sheetViews>
  <sheetFormatPr baseColWidth="10" defaultColWidth="11.44140625" defaultRowHeight="15.6" x14ac:dyDescent="0.3"/>
  <cols>
    <col min="1" max="3" width="27.6640625" style="1" customWidth="1"/>
    <col min="4" max="16384" width="11.44140625" style="1"/>
  </cols>
  <sheetData>
    <row r="1" spans="1:4" x14ac:dyDescent="0.3">
      <c r="A1" s="3" t="s">
        <v>11</v>
      </c>
      <c r="B1" s="3"/>
      <c r="C1" s="3"/>
      <c r="D1" s="3"/>
    </row>
    <row r="2" spans="1:4" ht="72" customHeight="1" x14ac:dyDescent="0.3">
      <c r="A2" s="98" t="s">
        <v>26</v>
      </c>
      <c r="B2" s="99"/>
      <c r="C2" s="99"/>
    </row>
    <row r="3" spans="1:4" ht="59.25" customHeight="1" x14ac:dyDescent="0.3">
      <c r="A3" s="98" t="s">
        <v>27</v>
      </c>
      <c r="B3" s="99"/>
      <c r="C3" s="99"/>
    </row>
    <row r="4" spans="1:4" ht="108" customHeight="1" x14ac:dyDescent="0.3">
      <c r="A4" s="98" t="s">
        <v>28</v>
      </c>
      <c r="B4" s="99"/>
      <c r="C4" s="99"/>
    </row>
    <row r="5" spans="1:4" ht="154.5" customHeight="1" x14ac:dyDescent="0.3">
      <c r="A5" s="98" t="s">
        <v>29</v>
      </c>
      <c r="B5" s="98"/>
      <c r="C5" s="98"/>
    </row>
    <row r="6" spans="1:4" ht="141.75" customHeight="1" x14ac:dyDescent="0.3">
      <c r="A6" s="98" t="s">
        <v>30</v>
      </c>
      <c r="B6" s="98"/>
      <c r="C6" s="98"/>
    </row>
    <row r="7" spans="1:4" ht="195" customHeight="1" x14ac:dyDescent="0.3">
      <c r="A7" s="98" t="s">
        <v>31</v>
      </c>
      <c r="B7" s="99"/>
      <c r="C7" s="99"/>
    </row>
    <row r="8" spans="1:4" ht="79.5" customHeight="1" x14ac:dyDescent="0.3">
      <c r="A8" s="98" t="s">
        <v>61</v>
      </c>
      <c r="B8" s="99"/>
      <c r="C8" s="99"/>
    </row>
    <row r="9" spans="1:4" x14ac:dyDescent="0.3">
      <c r="A9" s="99"/>
      <c r="B9" s="99"/>
      <c r="C9" s="99"/>
    </row>
    <row r="10" spans="1:4" x14ac:dyDescent="0.3">
      <c r="A10" s="99"/>
      <c r="B10" s="99"/>
      <c r="C10" s="99"/>
    </row>
    <row r="11" spans="1:4" x14ac:dyDescent="0.3">
      <c r="A11" s="99"/>
      <c r="B11" s="99"/>
      <c r="C11" s="99"/>
    </row>
    <row r="12" spans="1:4" x14ac:dyDescent="0.3">
      <c r="A12" s="99"/>
      <c r="B12" s="99"/>
      <c r="C12" s="99"/>
    </row>
    <row r="13" spans="1:4" x14ac:dyDescent="0.3">
      <c r="A13" s="99"/>
      <c r="B13" s="99"/>
      <c r="C13" s="99"/>
    </row>
    <row r="14" spans="1:4" x14ac:dyDescent="0.3">
      <c r="A14" s="99"/>
      <c r="B14" s="99"/>
      <c r="C14" s="99"/>
    </row>
    <row r="15" spans="1:4" x14ac:dyDescent="0.3">
      <c r="A15" s="99"/>
      <c r="B15" s="99"/>
      <c r="C15" s="99"/>
    </row>
    <row r="16" spans="1:4" x14ac:dyDescent="0.3">
      <c r="A16" s="99"/>
      <c r="B16" s="99"/>
      <c r="C16" s="99"/>
    </row>
  </sheetData>
  <sheetProtection password="CAA1" sheet="1" objects="1" scenarios="1"/>
  <mergeCells count="15">
    <mergeCell ref="A15:C15"/>
    <mergeCell ref="A16:C16"/>
    <mergeCell ref="A9:C9"/>
    <mergeCell ref="A10:C10"/>
    <mergeCell ref="A11:C11"/>
    <mergeCell ref="A12:C12"/>
    <mergeCell ref="A13:C13"/>
    <mergeCell ref="A14:C14"/>
    <mergeCell ref="A2:C2"/>
    <mergeCell ref="A4:C4"/>
    <mergeCell ref="A7:C7"/>
    <mergeCell ref="A8:C8"/>
    <mergeCell ref="A3:C3"/>
    <mergeCell ref="A5:C5"/>
    <mergeCell ref="A6:C6"/>
  </mergeCells>
  <phoneticPr fontId="0" type="noConversion"/>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1"/>
  <dimension ref="A1:C7"/>
  <sheetViews>
    <sheetView workbookViewId="0">
      <selection sqref="A1:C1"/>
    </sheetView>
  </sheetViews>
  <sheetFormatPr baseColWidth="10" defaultColWidth="11.44140625" defaultRowHeight="13.8" x14ac:dyDescent="0.25"/>
  <cols>
    <col min="1" max="3" width="27.6640625" style="35" customWidth="1"/>
    <col min="4" max="16384" width="11.44140625" style="35"/>
  </cols>
  <sheetData>
    <row r="1" spans="1:3" ht="15.6" x14ac:dyDescent="0.3">
      <c r="A1" s="82" t="s">
        <v>63</v>
      </c>
      <c r="B1" s="82"/>
      <c r="C1" s="82"/>
    </row>
    <row r="2" spans="1:3" ht="80.099999999999994" customHeight="1" x14ac:dyDescent="0.25">
      <c r="A2" s="84" t="s">
        <v>70</v>
      </c>
      <c r="B2" s="85"/>
      <c r="C2" s="85"/>
    </row>
    <row r="3" spans="1:3" ht="60" customHeight="1" x14ac:dyDescent="0.25">
      <c r="A3" s="84" t="s">
        <v>83</v>
      </c>
      <c r="B3" s="85"/>
      <c r="C3" s="85"/>
    </row>
    <row r="4" spans="1:3" ht="60.75" customHeight="1" x14ac:dyDescent="0.25">
      <c r="A4" s="84" t="s">
        <v>64</v>
      </c>
      <c r="B4" s="85"/>
      <c r="C4" s="85"/>
    </row>
    <row r="5" spans="1:3" ht="50.1" customHeight="1" x14ac:dyDescent="0.25">
      <c r="A5" s="84" t="s">
        <v>84</v>
      </c>
      <c r="B5" s="84"/>
      <c r="C5" s="84"/>
    </row>
    <row r="6" spans="1:3" ht="80.099999999999994" customHeight="1" x14ac:dyDescent="0.25">
      <c r="A6" s="84" t="s">
        <v>85</v>
      </c>
      <c r="B6" s="85"/>
      <c r="C6" s="85"/>
    </row>
    <row r="7" spans="1:3" ht="65.099999999999994" customHeight="1" x14ac:dyDescent="0.25">
      <c r="A7" s="84" t="s">
        <v>90</v>
      </c>
      <c r="B7" s="85"/>
      <c r="C7" s="85"/>
    </row>
  </sheetData>
  <mergeCells count="7">
    <mergeCell ref="A7:C7"/>
    <mergeCell ref="A5:C5"/>
    <mergeCell ref="A6:C6"/>
    <mergeCell ref="A1:C1"/>
    <mergeCell ref="A2:C2"/>
    <mergeCell ref="A3:C3"/>
    <mergeCell ref="A4:C4"/>
  </mergeCells>
  <phoneticPr fontId="0" type="noConversion"/>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zoomScale="130" zoomScaleNormal="130" workbookViewId="0">
      <selection sqref="A1:H1"/>
    </sheetView>
  </sheetViews>
  <sheetFormatPr baseColWidth="10" defaultColWidth="11.44140625" defaultRowHeight="13.8" x14ac:dyDescent="0.25"/>
  <cols>
    <col min="1" max="8" width="10.6640625" style="77" customWidth="1"/>
    <col min="9" max="256" width="11.44140625" style="77"/>
    <col min="257" max="264" width="10.6640625" style="77" customWidth="1"/>
    <col min="265" max="512" width="11.44140625" style="77"/>
    <col min="513" max="520" width="10.6640625" style="77" customWidth="1"/>
    <col min="521" max="768" width="11.44140625" style="77"/>
    <col min="769" max="776" width="10.6640625" style="77" customWidth="1"/>
    <col min="777" max="1024" width="11.44140625" style="77"/>
    <col min="1025" max="1032" width="10.6640625" style="77" customWidth="1"/>
    <col min="1033" max="1280" width="11.44140625" style="77"/>
    <col min="1281" max="1288" width="10.6640625" style="77" customWidth="1"/>
    <col min="1289" max="1536" width="11.44140625" style="77"/>
    <col min="1537" max="1544" width="10.6640625" style="77" customWidth="1"/>
    <col min="1545" max="1792" width="11.44140625" style="77"/>
    <col min="1793" max="1800" width="10.6640625" style="77" customWidth="1"/>
    <col min="1801" max="2048" width="11.44140625" style="77"/>
    <col min="2049" max="2056" width="10.6640625" style="77" customWidth="1"/>
    <col min="2057" max="2304" width="11.44140625" style="77"/>
    <col min="2305" max="2312" width="10.6640625" style="77" customWidth="1"/>
    <col min="2313" max="2560" width="11.44140625" style="77"/>
    <col min="2561" max="2568" width="10.6640625" style="77" customWidth="1"/>
    <col min="2569" max="2816" width="11.44140625" style="77"/>
    <col min="2817" max="2824" width="10.6640625" style="77" customWidth="1"/>
    <col min="2825" max="3072" width="11.44140625" style="77"/>
    <col min="3073" max="3080" width="10.6640625" style="77" customWidth="1"/>
    <col min="3081" max="3328" width="11.44140625" style="77"/>
    <col min="3329" max="3336" width="10.6640625" style="77" customWidth="1"/>
    <col min="3337" max="3584" width="11.44140625" style="77"/>
    <col min="3585" max="3592" width="10.6640625" style="77" customWidth="1"/>
    <col min="3593" max="3840" width="11.44140625" style="77"/>
    <col min="3841" max="3848" width="10.6640625" style="77" customWidth="1"/>
    <col min="3849" max="4096" width="11.44140625" style="77"/>
    <col min="4097" max="4104" width="10.6640625" style="77" customWidth="1"/>
    <col min="4105" max="4352" width="11.44140625" style="77"/>
    <col min="4353" max="4360" width="10.6640625" style="77" customWidth="1"/>
    <col min="4361" max="4608" width="11.44140625" style="77"/>
    <col min="4609" max="4616" width="10.6640625" style="77" customWidth="1"/>
    <col min="4617" max="4864" width="11.44140625" style="77"/>
    <col min="4865" max="4872" width="10.6640625" style="77" customWidth="1"/>
    <col min="4873" max="5120" width="11.44140625" style="77"/>
    <col min="5121" max="5128" width="10.6640625" style="77" customWidth="1"/>
    <col min="5129" max="5376" width="11.44140625" style="77"/>
    <col min="5377" max="5384" width="10.6640625" style="77" customWidth="1"/>
    <col min="5385" max="5632" width="11.44140625" style="77"/>
    <col min="5633" max="5640" width="10.6640625" style="77" customWidth="1"/>
    <col min="5641" max="5888" width="11.44140625" style="77"/>
    <col min="5889" max="5896" width="10.6640625" style="77" customWidth="1"/>
    <col min="5897" max="6144" width="11.44140625" style="77"/>
    <col min="6145" max="6152" width="10.6640625" style="77" customWidth="1"/>
    <col min="6153" max="6400" width="11.44140625" style="77"/>
    <col min="6401" max="6408" width="10.6640625" style="77" customWidth="1"/>
    <col min="6409" max="6656" width="11.44140625" style="77"/>
    <col min="6657" max="6664" width="10.6640625" style="77" customWidth="1"/>
    <col min="6665" max="6912" width="11.44140625" style="77"/>
    <col min="6913" max="6920" width="10.6640625" style="77" customWidth="1"/>
    <col min="6921" max="7168" width="11.44140625" style="77"/>
    <col min="7169" max="7176" width="10.6640625" style="77" customWidth="1"/>
    <col min="7177" max="7424" width="11.44140625" style="77"/>
    <col min="7425" max="7432" width="10.6640625" style="77" customWidth="1"/>
    <col min="7433" max="7680" width="11.44140625" style="77"/>
    <col min="7681" max="7688" width="10.6640625" style="77" customWidth="1"/>
    <col min="7689" max="7936" width="11.44140625" style="77"/>
    <col min="7937" max="7944" width="10.6640625" style="77" customWidth="1"/>
    <col min="7945" max="8192" width="11.44140625" style="77"/>
    <col min="8193" max="8200" width="10.6640625" style="77" customWidth="1"/>
    <col min="8201" max="8448" width="11.44140625" style="77"/>
    <col min="8449" max="8456" width="10.6640625" style="77" customWidth="1"/>
    <col min="8457" max="8704" width="11.44140625" style="77"/>
    <col min="8705" max="8712" width="10.6640625" style="77" customWidth="1"/>
    <col min="8713" max="8960" width="11.44140625" style="77"/>
    <col min="8961" max="8968" width="10.6640625" style="77" customWidth="1"/>
    <col min="8969" max="9216" width="11.44140625" style="77"/>
    <col min="9217" max="9224" width="10.6640625" style="77" customWidth="1"/>
    <col min="9225" max="9472" width="11.44140625" style="77"/>
    <col min="9473" max="9480" width="10.6640625" style="77" customWidth="1"/>
    <col min="9481" max="9728" width="11.44140625" style="77"/>
    <col min="9729" max="9736" width="10.6640625" style="77" customWidth="1"/>
    <col min="9737" max="9984" width="11.44140625" style="77"/>
    <col min="9985" max="9992" width="10.6640625" style="77" customWidth="1"/>
    <col min="9993" max="10240" width="11.44140625" style="77"/>
    <col min="10241" max="10248" width="10.6640625" style="77" customWidth="1"/>
    <col min="10249" max="10496" width="11.44140625" style="77"/>
    <col min="10497" max="10504" width="10.6640625" style="77" customWidth="1"/>
    <col min="10505" max="10752" width="11.44140625" style="77"/>
    <col min="10753" max="10760" width="10.6640625" style="77" customWidth="1"/>
    <col min="10761" max="11008" width="11.44140625" style="77"/>
    <col min="11009" max="11016" width="10.6640625" style="77" customWidth="1"/>
    <col min="11017" max="11264" width="11.44140625" style="77"/>
    <col min="11265" max="11272" width="10.6640625" style="77" customWidth="1"/>
    <col min="11273" max="11520" width="11.44140625" style="77"/>
    <col min="11521" max="11528" width="10.6640625" style="77" customWidth="1"/>
    <col min="11529" max="11776" width="11.44140625" style="77"/>
    <col min="11777" max="11784" width="10.6640625" style="77" customWidth="1"/>
    <col min="11785" max="12032" width="11.44140625" style="77"/>
    <col min="12033" max="12040" width="10.6640625" style="77" customWidth="1"/>
    <col min="12041" max="12288" width="11.44140625" style="77"/>
    <col min="12289" max="12296" width="10.6640625" style="77" customWidth="1"/>
    <col min="12297" max="12544" width="11.44140625" style="77"/>
    <col min="12545" max="12552" width="10.6640625" style="77" customWidth="1"/>
    <col min="12553" max="12800" width="11.44140625" style="77"/>
    <col min="12801" max="12808" width="10.6640625" style="77" customWidth="1"/>
    <col min="12809" max="13056" width="11.44140625" style="77"/>
    <col min="13057" max="13064" width="10.6640625" style="77" customWidth="1"/>
    <col min="13065" max="13312" width="11.44140625" style="77"/>
    <col min="13313" max="13320" width="10.6640625" style="77" customWidth="1"/>
    <col min="13321" max="13568" width="11.44140625" style="77"/>
    <col min="13569" max="13576" width="10.6640625" style="77" customWidth="1"/>
    <col min="13577" max="13824" width="11.44140625" style="77"/>
    <col min="13825" max="13832" width="10.6640625" style="77" customWidth="1"/>
    <col min="13833" max="14080" width="11.44140625" style="77"/>
    <col min="14081" max="14088" width="10.6640625" style="77" customWidth="1"/>
    <col min="14089" max="14336" width="11.44140625" style="77"/>
    <col min="14337" max="14344" width="10.6640625" style="77" customWidth="1"/>
    <col min="14345" max="14592" width="11.44140625" style="77"/>
    <col min="14593" max="14600" width="10.6640625" style="77" customWidth="1"/>
    <col min="14601" max="14848" width="11.44140625" style="77"/>
    <col min="14849" max="14856" width="10.6640625" style="77" customWidth="1"/>
    <col min="14857" max="15104" width="11.44140625" style="77"/>
    <col min="15105" max="15112" width="10.6640625" style="77" customWidth="1"/>
    <col min="15113" max="15360" width="11.44140625" style="77"/>
    <col min="15361" max="15368" width="10.6640625" style="77" customWidth="1"/>
    <col min="15369" max="15616" width="11.44140625" style="77"/>
    <col min="15617" max="15624" width="10.6640625" style="77" customWidth="1"/>
    <col min="15625" max="15872" width="11.44140625" style="77"/>
    <col min="15873" max="15880" width="10.6640625" style="77" customWidth="1"/>
    <col min="15881" max="16128" width="11.44140625" style="77"/>
    <col min="16129" max="16136" width="10.6640625" style="77" customWidth="1"/>
    <col min="16137" max="16384" width="11.44140625" style="77"/>
  </cols>
  <sheetData>
    <row r="1" spans="1:8" ht="20.100000000000001" customHeight="1" x14ac:dyDescent="0.3">
      <c r="A1" s="102" t="s">
        <v>185</v>
      </c>
      <c r="B1" s="102"/>
      <c r="C1" s="102"/>
      <c r="D1" s="102"/>
      <c r="E1" s="102"/>
      <c r="F1" s="102"/>
      <c r="G1" s="102"/>
      <c r="H1" s="102"/>
    </row>
    <row r="2" spans="1:8" ht="51" customHeight="1" x14ac:dyDescent="0.25">
      <c r="A2" s="100" t="s">
        <v>186</v>
      </c>
      <c r="B2" s="101"/>
      <c r="C2" s="101"/>
      <c r="D2" s="101"/>
      <c r="E2" s="101"/>
      <c r="F2" s="101"/>
      <c r="G2" s="101"/>
      <c r="H2" s="101"/>
    </row>
    <row r="3" spans="1:8" ht="34.950000000000003" customHeight="1" x14ac:dyDescent="0.25">
      <c r="A3" s="100" t="s">
        <v>187</v>
      </c>
      <c r="B3" s="101"/>
      <c r="C3" s="101"/>
      <c r="D3" s="101"/>
      <c r="E3" s="101"/>
      <c r="F3" s="101"/>
      <c r="G3" s="101"/>
      <c r="H3" s="101"/>
    </row>
    <row r="4" spans="1:8" ht="70.05" customHeight="1" x14ac:dyDescent="0.25">
      <c r="A4" s="100" t="s">
        <v>188</v>
      </c>
      <c r="B4" s="101"/>
      <c r="C4" s="101"/>
      <c r="D4" s="101"/>
      <c r="E4" s="101"/>
      <c r="F4" s="101"/>
      <c r="G4" s="101"/>
      <c r="H4" s="101"/>
    </row>
    <row r="5" spans="1:8" ht="52.95" customHeight="1" x14ac:dyDescent="0.25">
      <c r="A5" s="100" t="s">
        <v>189</v>
      </c>
      <c r="B5" s="101"/>
      <c r="C5" s="101"/>
      <c r="D5" s="101"/>
      <c r="E5" s="101"/>
      <c r="F5" s="101"/>
      <c r="G5" s="101"/>
      <c r="H5" s="101"/>
    </row>
    <row r="6" spans="1:8" ht="34.950000000000003" customHeight="1" x14ac:dyDescent="0.25">
      <c r="A6" s="100" t="s">
        <v>190</v>
      </c>
      <c r="B6" s="101"/>
      <c r="C6" s="101"/>
      <c r="D6" s="101"/>
      <c r="E6" s="101"/>
      <c r="F6" s="101"/>
      <c r="G6" s="101"/>
      <c r="H6" s="101"/>
    </row>
    <row r="7" spans="1:8" ht="88.05" customHeight="1" x14ac:dyDescent="0.25">
      <c r="A7" s="100" t="s">
        <v>191</v>
      </c>
      <c r="B7" s="101"/>
      <c r="C7" s="101"/>
      <c r="D7" s="101"/>
      <c r="E7" s="101"/>
      <c r="F7" s="101"/>
      <c r="G7" s="101"/>
      <c r="H7" s="101"/>
    </row>
    <row r="8" spans="1:8" ht="88.05" customHeight="1" x14ac:dyDescent="0.25">
      <c r="A8" s="100" t="s">
        <v>192</v>
      </c>
      <c r="B8" s="101"/>
      <c r="C8" s="101"/>
      <c r="D8" s="101"/>
      <c r="E8" s="101"/>
      <c r="F8" s="101"/>
      <c r="G8" s="101"/>
      <c r="H8" s="101"/>
    </row>
    <row r="9" spans="1:8" ht="70.05" customHeight="1" x14ac:dyDescent="0.25">
      <c r="A9" s="100" t="s">
        <v>193</v>
      </c>
      <c r="B9" s="101"/>
      <c r="C9" s="101"/>
      <c r="D9" s="101"/>
      <c r="E9" s="101"/>
      <c r="F9" s="101"/>
      <c r="G9" s="101"/>
      <c r="H9" s="101"/>
    </row>
    <row r="10" spans="1:8" ht="52.95" customHeight="1" x14ac:dyDescent="0.25">
      <c r="A10" s="100" t="s">
        <v>194</v>
      </c>
      <c r="B10" s="101"/>
      <c r="C10" s="101"/>
      <c r="D10" s="101"/>
      <c r="E10" s="101"/>
      <c r="F10" s="101"/>
      <c r="G10" s="101"/>
      <c r="H10" s="101"/>
    </row>
    <row r="11" spans="1:8" ht="70.05" customHeight="1" x14ac:dyDescent="0.25">
      <c r="A11" s="100" t="s">
        <v>195</v>
      </c>
      <c r="B11" s="101"/>
      <c r="C11" s="101"/>
      <c r="D11" s="101"/>
      <c r="E11" s="101"/>
      <c r="F11" s="101"/>
      <c r="G11" s="101"/>
      <c r="H11" s="101"/>
    </row>
    <row r="12" spans="1:8" ht="34.950000000000003" customHeight="1" x14ac:dyDescent="0.25">
      <c r="A12" s="100" t="s">
        <v>196</v>
      </c>
      <c r="B12" s="101"/>
      <c r="C12" s="101"/>
      <c r="D12" s="101"/>
      <c r="E12" s="101"/>
      <c r="F12" s="101"/>
      <c r="G12" s="101"/>
      <c r="H12" s="101"/>
    </row>
    <row r="13" spans="1:8" ht="97.05" customHeight="1" x14ac:dyDescent="0.25">
      <c r="A13" s="100" t="s">
        <v>197</v>
      </c>
      <c r="B13" s="101"/>
      <c r="C13" s="101"/>
      <c r="D13" s="101"/>
      <c r="E13" s="101"/>
      <c r="F13" s="101"/>
      <c r="G13" s="101"/>
      <c r="H13" s="101"/>
    </row>
    <row r="14" spans="1:8" ht="97.05" customHeight="1" x14ac:dyDescent="0.25">
      <c r="A14" s="100" t="s">
        <v>198</v>
      </c>
      <c r="B14" s="101"/>
      <c r="C14" s="101"/>
      <c r="D14" s="101"/>
      <c r="E14" s="101"/>
      <c r="F14" s="101"/>
      <c r="G14" s="101"/>
      <c r="H14" s="101"/>
    </row>
    <row r="15" spans="1:8" ht="20.100000000000001" customHeight="1" x14ac:dyDescent="0.25">
      <c r="A15" s="100" t="s">
        <v>199</v>
      </c>
      <c r="B15" s="101"/>
      <c r="C15" s="101"/>
      <c r="D15" s="101"/>
      <c r="E15" s="101"/>
      <c r="F15" s="101"/>
      <c r="G15" s="101"/>
      <c r="H15" s="101"/>
    </row>
    <row r="16" spans="1:8" x14ac:dyDescent="0.25">
      <c r="A16" s="100"/>
      <c r="B16" s="101"/>
      <c r="C16" s="101"/>
      <c r="D16" s="101"/>
      <c r="E16" s="101"/>
      <c r="F16" s="101"/>
      <c r="G16" s="101"/>
      <c r="H16" s="101"/>
    </row>
    <row r="17" spans="1:8" x14ac:dyDescent="0.25">
      <c r="A17" s="100"/>
      <c r="B17" s="101"/>
      <c r="C17" s="101"/>
      <c r="D17" s="101"/>
      <c r="E17" s="101"/>
      <c r="F17" s="101"/>
      <c r="G17" s="101"/>
      <c r="H17" s="101"/>
    </row>
    <row r="18" spans="1:8" x14ac:dyDescent="0.25">
      <c r="A18" s="100"/>
      <c r="B18" s="101"/>
      <c r="C18" s="101"/>
      <c r="D18" s="101"/>
      <c r="E18" s="101"/>
      <c r="F18" s="101"/>
      <c r="G18" s="101"/>
      <c r="H18" s="101"/>
    </row>
    <row r="19" spans="1:8" x14ac:dyDescent="0.25">
      <c r="A19" s="100"/>
      <c r="B19" s="101"/>
      <c r="C19" s="101"/>
      <c r="D19" s="101"/>
      <c r="E19" s="101"/>
      <c r="F19" s="101"/>
      <c r="G19" s="101"/>
      <c r="H19" s="101"/>
    </row>
    <row r="20" spans="1:8" x14ac:dyDescent="0.25">
      <c r="A20" s="100"/>
      <c r="B20" s="101"/>
      <c r="C20" s="101"/>
      <c r="D20" s="101"/>
      <c r="E20" s="101"/>
      <c r="F20" s="101"/>
      <c r="G20" s="101"/>
      <c r="H20" s="101"/>
    </row>
  </sheetData>
  <sheetProtection password="CAA1" sheet="1" objects="1" scenarios="1"/>
  <mergeCells count="20">
    <mergeCell ref="A19:H19"/>
    <mergeCell ref="A20:H20"/>
    <mergeCell ref="A13:H13"/>
    <mergeCell ref="A14:H14"/>
    <mergeCell ref="A15:H15"/>
    <mergeCell ref="A16:H16"/>
    <mergeCell ref="A17:H17"/>
    <mergeCell ref="A18:H18"/>
    <mergeCell ref="A12:H12"/>
    <mergeCell ref="A1:H1"/>
    <mergeCell ref="A2:H2"/>
    <mergeCell ref="A3:H3"/>
    <mergeCell ref="A4:H4"/>
    <mergeCell ref="A5:H5"/>
    <mergeCell ref="A6:H6"/>
    <mergeCell ref="A7:H7"/>
    <mergeCell ref="A8:H8"/>
    <mergeCell ref="A9:H9"/>
    <mergeCell ref="A10:H10"/>
    <mergeCell ref="A11:H11"/>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dimension ref="A1:G19"/>
  <sheetViews>
    <sheetView tabSelected="1" workbookViewId="0">
      <selection activeCell="B2" sqref="B2"/>
    </sheetView>
  </sheetViews>
  <sheetFormatPr baseColWidth="10" defaultColWidth="11.44140625" defaultRowHeight="13.8" x14ac:dyDescent="0.25"/>
  <cols>
    <col min="1" max="1" width="25.109375" style="39" bestFit="1" customWidth="1"/>
    <col min="2" max="2" width="39" style="39" customWidth="1"/>
    <col min="3" max="16384" width="11.44140625" style="39"/>
  </cols>
  <sheetData>
    <row r="1" spans="1:7" ht="20.100000000000001" customHeight="1" x14ac:dyDescent="0.25">
      <c r="A1" s="38" t="s">
        <v>54</v>
      </c>
      <c r="C1" s="40" t="s">
        <v>55</v>
      </c>
    </row>
    <row r="2" spans="1:7" ht="20.100000000000001" customHeight="1" x14ac:dyDescent="0.25">
      <c r="A2" s="39" t="s">
        <v>56</v>
      </c>
      <c r="B2" s="41"/>
      <c r="C2" s="39" t="s">
        <v>56</v>
      </c>
    </row>
    <row r="3" spans="1:7" ht="20.100000000000001" customHeight="1" x14ac:dyDescent="0.25">
      <c r="A3" s="39" t="s">
        <v>57</v>
      </c>
      <c r="B3" s="68"/>
      <c r="C3" s="39" t="s">
        <v>58</v>
      </c>
    </row>
    <row r="4" spans="1:7" ht="20.100000000000001" customHeight="1" x14ac:dyDescent="0.25">
      <c r="A4" s="39" t="s">
        <v>59</v>
      </c>
      <c r="B4" s="41"/>
      <c r="C4" s="39" t="s">
        <v>60</v>
      </c>
    </row>
    <row r="5" spans="1:7" ht="20.100000000000001" customHeight="1" x14ac:dyDescent="0.25"/>
    <row r="6" spans="1:7" ht="45" customHeight="1" x14ac:dyDescent="0.25">
      <c r="A6" s="106" t="s">
        <v>87</v>
      </c>
      <c r="B6" s="107"/>
      <c r="C6" s="107"/>
      <c r="D6" s="107"/>
      <c r="E6" s="107"/>
      <c r="F6" s="107"/>
      <c r="G6" s="107"/>
    </row>
    <row r="7" spans="1:7" ht="15" customHeight="1" x14ac:dyDescent="0.25"/>
    <row r="8" spans="1:7" ht="45" customHeight="1" x14ac:dyDescent="0.25">
      <c r="A8" s="106" t="s">
        <v>113</v>
      </c>
      <c r="B8" s="107"/>
      <c r="C8" s="107"/>
      <c r="D8" s="107"/>
      <c r="E8" s="107"/>
      <c r="F8" s="107"/>
      <c r="G8" s="107"/>
    </row>
    <row r="9" spans="1:7" ht="20.100000000000001" customHeight="1" x14ac:dyDescent="0.25">
      <c r="A9" s="42"/>
    </row>
    <row r="10" spans="1:7" ht="45" customHeight="1" x14ac:dyDescent="0.25">
      <c r="A10" s="103" t="s">
        <v>114</v>
      </c>
      <c r="B10" s="103"/>
      <c r="C10" s="103"/>
      <c r="D10" s="103"/>
      <c r="E10" s="103"/>
      <c r="F10" s="103"/>
      <c r="G10" s="103"/>
    </row>
    <row r="11" spans="1:7" ht="45" customHeight="1" x14ac:dyDescent="0.25">
      <c r="A11" s="103" t="s">
        <v>115</v>
      </c>
      <c r="B11" s="104"/>
      <c r="C11" s="104"/>
      <c r="D11" s="104"/>
      <c r="E11" s="104"/>
      <c r="F11" s="104"/>
      <c r="G11" s="104"/>
    </row>
    <row r="12" spans="1:7" ht="45" customHeight="1" x14ac:dyDescent="0.25">
      <c r="A12" s="103" t="s">
        <v>116</v>
      </c>
      <c r="B12" s="103"/>
      <c r="C12" s="104" t="s">
        <v>117</v>
      </c>
      <c r="D12" s="104"/>
      <c r="E12" s="104"/>
      <c r="F12" s="104"/>
      <c r="G12" s="65"/>
    </row>
    <row r="13" spans="1:7" ht="45" customHeight="1" x14ac:dyDescent="0.25">
      <c r="A13" s="64"/>
      <c r="B13" s="64"/>
      <c r="C13" s="65"/>
      <c r="D13" s="65"/>
      <c r="E13" s="65"/>
      <c r="F13" s="65"/>
      <c r="G13" s="65"/>
    </row>
    <row r="15" spans="1:7" x14ac:dyDescent="0.25">
      <c r="A15" s="39" t="s">
        <v>66</v>
      </c>
      <c r="B15" s="68"/>
      <c r="C15" s="105" t="s">
        <v>88</v>
      </c>
      <c r="D15" s="105"/>
      <c r="E15" s="105"/>
    </row>
    <row r="16" spans="1:7" x14ac:dyDescent="0.25">
      <c r="A16" s="39" t="s">
        <v>67</v>
      </c>
      <c r="B16" s="42" t="str">
        <f>IF(ISBLANK(B15),"",IF(B3=B15,"Kontrolle erfolgreich - check ok","FEHLER - ERROR"))</f>
        <v/>
      </c>
      <c r="C16" s="39" t="s">
        <v>89</v>
      </c>
    </row>
    <row r="17" spans="2:2" x14ac:dyDescent="0.25">
      <c r="B17" s="42" t="str">
        <f>IF(ISBLANK(B15),"",IF(ISERROR(FIND("@",B15,1)),"keine gültige eMail-Adresse",IF((VALUE(FIND("@",B15,1))&gt;1),"","keine gültige eMail-Adresse!")))</f>
        <v/>
      </c>
    </row>
    <row r="18" spans="2:2" x14ac:dyDescent="0.25">
      <c r="B18" s="42" t="str">
        <f>IF(ISBLANK(B15),"",IF(ISERROR(FIND("@",B15,1)),"no valid eMail-adress",IF((VALUE(FIND("@",B15,1))&gt;1),"","no valid eMail-address!")))</f>
        <v/>
      </c>
    </row>
    <row r="19" spans="2:2" x14ac:dyDescent="0.25">
      <c r="B19" s="39" t="str">
        <f>IF(ISBLANK(B15),"",IF(ISERROR(FIND("; ",B15,1)),"",IF((VALUE(FIND("; ",B15,1))&gt;8),"","Achtung - die zweite eMail-Adresse wurde nicht korrekt eingegeben")))</f>
        <v/>
      </c>
    </row>
  </sheetData>
  <sheetProtection password="CAA1" sheet="1" objects="1" scenarios="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6"/>
  <dimension ref="A1:G18"/>
  <sheetViews>
    <sheetView workbookViewId="0">
      <selection activeCell="E13" sqref="E13"/>
    </sheetView>
  </sheetViews>
  <sheetFormatPr baseColWidth="10" defaultRowHeight="13.8" x14ac:dyDescent="0.25"/>
  <cols>
    <col min="1" max="1" width="39.44140625" bestFit="1" customWidth="1"/>
    <col min="2" max="2" width="33.109375" bestFit="1" customWidth="1"/>
  </cols>
  <sheetData>
    <row r="1" spans="1:7" x14ac:dyDescent="0.25">
      <c r="A1" t="s">
        <v>12</v>
      </c>
      <c r="B1" s="4" t="str">
        <f>IF(ISNUMBER(VALUE(Ergebnisse!G1)),IF(VALUE(Ergebnisse!G1)&gt;0,VALUE(Ergebnisse!G1),""),"")</f>
        <v/>
      </c>
      <c r="D1" t="s">
        <v>19</v>
      </c>
    </row>
    <row r="2" spans="1:7" x14ac:dyDescent="0.25">
      <c r="A2" t="s">
        <v>4</v>
      </c>
      <c r="B2" s="4" t="str">
        <f>IF(ISNUMBER(VALUE(Ergebnisse!G2)),IF(VALUE(Ergebnisse!G2)&gt;0,VALUE(Ergebnisse!G2),""),"")</f>
        <v/>
      </c>
    </row>
    <row r="3" spans="1:7" x14ac:dyDescent="0.25">
      <c r="A3" t="s">
        <v>13</v>
      </c>
      <c r="B3" s="30" t="s">
        <v>130</v>
      </c>
      <c r="D3" t="s">
        <v>18</v>
      </c>
    </row>
    <row r="4" spans="1:7" x14ac:dyDescent="0.25">
      <c r="A4" t="s">
        <v>14</v>
      </c>
      <c r="B4" s="4">
        <f>YEAR(Ergebnisse!E5)</f>
        <v>2020</v>
      </c>
      <c r="D4" s="10">
        <v>2</v>
      </c>
    </row>
    <row r="5" spans="1:7" x14ac:dyDescent="0.25">
      <c r="A5" t="s">
        <v>15</v>
      </c>
      <c r="B5" s="4" t="str">
        <f>D8</f>
        <v>N</v>
      </c>
      <c r="D5" t="str">
        <f>IF(D4=2,"N","J")</f>
        <v>N</v>
      </c>
      <c r="F5">
        <v>1</v>
      </c>
      <c r="G5" s="47" t="s">
        <v>72</v>
      </c>
    </row>
    <row r="6" spans="1:7" x14ac:dyDescent="0.25">
      <c r="A6" t="s">
        <v>43</v>
      </c>
      <c r="B6" s="4">
        <f>Ergebnisse!G3</f>
        <v>1</v>
      </c>
      <c r="F6">
        <v>2</v>
      </c>
      <c r="G6" s="47" t="s">
        <v>73</v>
      </c>
    </row>
    <row r="7" spans="1:7" x14ac:dyDescent="0.25">
      <c r="A7" t="s">
        <v>46</v>
      </c>
      <c r="B7" s="32">
        <f>Ergebnisse!E5</f>
        <v>44115</v>
      </c>
    </row>
    <row r="8" spans="1:7" x14ac:dyDescent="0.25">
      <c r="A8" t="s">
        <v>16</v>
      </c>
      <c r="B8" s="4">
        <v>9</v>
      </c>
      <c r="D8" t="str">
        <f>LEFT(D5,1)</f>
        <v>N</v>
      </c>
    </row>
    <row r="9" spans="1:7" x14ac:dyDescent="0.25">
      <c r="A9" t="s">
        <v>17</v>
      </c>
      <c r="B9" s="4">
        <v>2</v>
      </c>
    </row>
    <row r="10" spans="1:7" x14ac:dyDescent="0.25">
      <c r="A10" t="s">
        <v>23</v>
      </c>
      <c r="B10" s="2" t="str">
        <f>Ergebnisse!A19</f>
        <v>Trockenmasse</v>
      </c>
      <c r="C10" s="2" t="str">
        <f>Ergebnisse!B19</f>
        <v>g/100 g Probe1</v>
      </c>
    </row>
    <row r="11" spans="1:7" x14ac:dyDescent="0.25">
      <c r="A11" t="s">
        <v>24</v>
      </c>
      <c r="B11" s="2" t="str">
        <f>Ergebnisse!A20</f>
        <v>Gesamtasche</v>
      </c>
      <c r="C11" s="2" t="str">
        <f>Ergebnisse!B20</f>
        <v>g/100 g TM2</v>
      </c>
    </row>
    <row r="12" spans="1:7" x14ac:dyDescent="0.25">
      <c r="A12" t="s">
        <v>25</v>
      </c>
      <c r="B12" s="2" t="str">
        <f>Ergebnisse!A21</f>
        <v>Säureunlösliche Asche</v>
      </c>
      <c r="C12" s="2" t="str">
        <f>Ergebnisse!B21</f>
        <v>g/100 g TM2</v>
      </c>
    </row>
    <row r="13" spans="1:7" x14ac:dyDescent="0.25">
      <c r="A13" t="s">
        <v>32</v>
      </c>
      <c r="B13" s="2" t="str">
        <f>Ergebnisse!A22</f>
        <v>Wasserlösliche Asche</v>
      </c>
      <c r="C13" s="2" t="str">
        <f>Ergebnisse!B22</f>
        <v>g/100 g TM2</v>
      </c>
    </row>
    <row r="14" spans="1:7" x14ac:dyDescent="0.25">
      <c r="A14" t="s">
        <v>33</v>
      </c>
      <c r="B14" s="2" t="str">
        <f>Ergebnisse!A23</f>
        <v>Wasserlöslicher Extraktanteil</v>
      </c>
      <c r="C14" s="2" t="str">
        <f>Ergebnisse!B23</f>
        <v>g/100 g TM2</v>
      </c>
    </row>
    <row r="15" spans="1:7" x14ac:dyDescent="0.25">
      <c r="A15" t="s">
        <v>34</v>
      </c>
      <c r="B15" s="2" t="str">
        <f>Ergebnisse!A24</f>
        <v>Coffein</v>
      </c>
      <c r="C15" s="2" t="str">
        <f>Ergebnisse!B24</f>
        <v>g/100 g TM2</v>
      </c>
    </row>
    <row r="16" spans="1:7" x14ac:dyDescent="0.25">
      <c r="A16" t="s">
        <v>35</v>
      </c>
      <c r="B16" s="2" t="str">
        <f>Ergebnisse!A25</f>
        <v>Theobromin</v>
      </c>
      <c r="C16" s="2" t="str">
        <f>Ergebnisse!B25</f>
        <v>g/100 g TM2</v>
      </c>
    </row>
    <row r="17" spans="1:3" x14ac:dyDescent="0.25">
      <c r="A17" t="s">
        <v>129</v>
      </c>
      <c r="B17" s="2" t="str">
        <f>Ergebnisse!A26</f>
        <v>Theophyllin</v>
      </c>
      <c r="C17" s="2" t="str">
        <f>Ergebnisse!B26</f>
        <v>g/100 g TM2</v>
      </c>
    </row>
    <row r="18" spans="1:3" x14ac:dyDescent="0.25">
      <c r="A18" t="s">
        <v>204</v>
      </c>
      <c r="B18" s="2" t="str">
        <f>Ergebnisse!A27</f>
        <v>Gesamtpolyphenole</v>
      </c>
      <c r="C18" s="2" t="str">
        <f>Ergebnisse!B27</f>
        <v>g/100 g TM2</v>
      </c>
    </row>
  </sheetData>
  <sheetProtection password="CAA1" sheet="1" objects="1" scenarios="1"/>
  <phoneticPr fontId="0" type="noConversion"/>
  <pageMargins left="0.78740157499999996" right="0.78740157499999996" top="0.984251969" bottom="0.984251969" header="0.4921259845" footer="0.4921259845"/>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7"/>
  <dimension ref="A1:J49"/>
  <sheetViews>
    <sheetView workbookViewId="0">
      <selection activeCell="G1" sqref="G1"/>
    </sheetView>
  </sheetViews>
  <sheetFormatPr baseColWidth="10" defaultColWidth="11.44140625" defaultRowHeight="13.8" x14ac:dyDescent="0.25"/>
  <cols>
    <col min="1" max="1" width="31.33203125" style="15" customWidth="1"/>
    <col min="2" max="2" width="16.44140625" style="15" customWidth="1"/>
    <col min="3" max="3" width="13" style="15" bestFit="1" customWidth="1"/>
    <col min="4" max="6" width="15.6640625" style="15" customWidth="1"/>
    <col min="7" max="7" width="14.6640625" style="15" customWidth="1"/>
    <col min="8" max="8" width="9.6640625" style="15" customWidth="1"/>
    <col min="9" max="9" width="3.109375" style="15" customWidth="1"/>
    <col min="10" max="10" width="11.6640625" style="15" customWidth="1"/>
    <col min="11" max="16384" width="11.44140625" style="15"/>
  </cols>
  <sheetData>
    <row r="1" spans="1:8" ht="21.9" customHeight="1" x14ac:dyDescent="0.4">
      <c r="A1" s="11" t="s">
        <v>0</v>
      </c>
      <c r="B1" s="12"/>
      <c r="E1" s="13" t="s">
        <v>3</v>
      </c>
      <c r="F1" s="14"/>
      <c r="G1" s="76"/>
    </row>
    <row r="2" spans="1:8" ht="21.9" customHeight="1" x14ac:dyDescent="0.4">
      <c r="A2" s="11" t="s">
        <v>131</v>
      </c>
      <c r="B2" s="12"/>
      <c r="E2" s="13" t="s">
        <v>4</v>
      </c>
      <c r="F2" s="14"/>
      <c r="G2" s="76"/>
    </row>
    <row r="3" spans="1:8" ht="21.9" customHeight="1" x14ac:dyDescent="0.4">
      <c r="A3" s="11"/>
      <c r="B3" s="12"/>
      <c r="E3" s="118" t="s">
        <v>62</v>
      </c>
      <c r="F3" s="118"/>
      <c r="G3" s="43">
        <v>1</v>
      </c>
    </row>
    <row r="4" spans="1:8" ht="21.9" customHeight="1" x14ac:dyDescent="0.35">
      <c r="A4" s="13" t="s">
        <v>10</v>
      </c>
      <c r="B4" s="116" t="s">
        <v>5</v>
      </c>
      <c r="C4" s="116"/>
      <c r="E4" s="44"/>
      <c r="F4" s="44" t="str">
        <f>IF(ISBLANK(G1),"",IF(ISNUMBER(VALUE(G1)),"","Bitte nur Ziffern eingeben (numbers only)"))</f>
        <v/>
      </c>
      <c r="G4" s="73" t="s">
        <v>167</v>
      </c>
      <c r="H4" s="16"/>
    </row>
    <row r="5" spans="1:8" ht="21.9" customHeight="1" x14ac:dyDescent="0.35">
      <c r="A5" s="16" t="s">
        <v>71</v>
      </c>
      <c r="E5" s="72">
        <v>44115</v>
      </c>
      <c r="F5" s="44" t="str">
        <f>IF(ISBLANK(G2),"",IF(ISNUMBER(VALUE(G2)),"","Bitte nur Ziffern eingeben (numbers only)"))</f>
        <v/>
      </c>
      <c r="G5" s="14"/>
      <c r="H5" s="16"/>
    </row>
    <row r="6" spans="1:8" ht="12.15" customHeight="1" x14ac:dyDescent="0.25"/>
    <row r="7" spans="1:8" s="18" customFormat="1" ht="39.9" customHeight="1" x14ac:dyDescent="0.25">
      <c r="A7" s="119" t="s">
        <v>111</v>
      </c>
      <c r="B7" s="120"/>
      <c r="C7" s="120"/>
      <c r="D7" s="120"/>
      <c r="E7" s="120"/>
      <c r="F7" s="120"/>
      <c r="G7" s="120"/>
    </row>
    <row r="8" spans="1:8" s="18" customFormat="1" ht="39.9" customHeight="1" x14ac:dyDescent="0.25">
      <c r="A8" s="119" t="s">
        <v>112</v>
      </c>
      <c r="B8" s="120"/>
      <c r="C8" s="120"/>
      <c r="D8" s="120"/>
      <c r="E8" s="120"/>
      <c r="F8" s="120"/>
      <c r="G8" s="120"/>
    </row>
    <row r="9" spans="1:8" s="18" customFormat="1" ht="39.9" customHeight="1" x14ac:dyDescent="0.25">
      <c r="A9" s="119" t="s">
        <v>74</v>
      </c>
      <c r="B9" s="120"/>
      <c r="C9" s="120"/>
      <c r="D9" s="120"/>
      <c r="E9" s="120"/>
      <c r="F9" s="120"/>
      <c r="G9" s="120"/>
    </row>
    <row r="10" spans="1:8" s="18" customFormat="1" ht="39.9" customHeight="1" x14ac:dyDescent="0.25">
      <c r="A10" s="121" t="s">
        <v>125</v>
      </c>
      <c r="B10" s="120"/>
      <c r="C10" s="120"/>
      <c r="D10" s="120"/>
      <c r="E10" s="120"/>
      <c r="F10" s="120"/>
      <c r="G10" s="120"/>
    </row>
    <row r="11" spans="1:8" s="18" customFormat="1" ht="39.9" customHeight="1" x14ac:dyDescent="0.25">
      <c r="A11" s="119" t="s">
        <v>68</v>
      </c>
      <c r="B11" s="120"/>
      <c r="C11" s="120"/>
      <c r="D11" s="120"/>
      <c r="E11" s="120"/>
      <c r="F11" s="120"/>
      <c r="G11" s="120"/>
    </row>
    <row r="12" spans="1:8" s="18" customFormat="1" ht="39.9" customHeight="1" x14ac:dyDescent="0.25">
      <c r="A12" s="119" t="s">
        <v>75</v>
      </c>
      <c r="B12" s="120"/>
      <c r="C12" s="120"/>
      <c r="D12" s="120"/>
      <c r="E12" s="120"/>
      <c r="F12" s="120"/>
      <c r="G12" s="120"/>
    </row>
    <row r="13" spans="1:8" s="18" customFormat="1" ht="25.05" customHeight="1" x14ac:dyDescent="0.25">
      <c r="A13" s="117" t="str">
        <f>IF(OR(ISBLANK(G1),ISBLANK(G2)),"Die Tabelle ist so nicht versandfertig. Es fehlen noch Eingaben bei Kunden-Nr. und/oder Postleitzahl.","Wichtig: Sind Ihre Eingaben bei Kunden-Nr. und Postleitzahl korrekt?")</f>
        <v>Die Tabelle ist so nicht versandfertig. Es fehlen noch Eingaben bei Kunden-Nr. und/oder Postleitzahl.</v>
      </c>
      <c r="B13" s="117"/>
      <c r="C13" s="117"/>
      <c r="D13" s="117"/>
      <c r="E13" s="117"/>
      <c r="F13" s="117"/>
      <c r="G13" s="117"/>
    </row>
    <row r="14" spans="1:8" s="18" customFormat="1" ht="25.05" customHeight="1" x14ac:dyDescent="0.25">
      <c r="A14" s="117" t="str">
        <f>IF(OR(ISBLANK(G1),ISBLANK(G2)),"Nur wenn diese beiden Felder ausgefüllt sind, kann der Absender dieser Tabelle korrekt identifiziert werden.","")</f>
        <v>Nur wenn diese beiden Felder ausgefüllt sind, kann der Absender dieser Tabelle korrekt identifiziert werden.</v>
      </c>
      <c r="B14" s="117"/>
      <c r="C14" s="117"/>
      <c r="D14" s="117"/>
      <c r="E14" s="117"/>
      <c r="F14" s="117"/>
      <c r="G14" s="117"/>
    </row>
    <row r="15" spans="1:8" s="18" customFormat="1" ht="39.9" customHeight="1" x14ac:dyDescent="0.35">
      <c r="A15" s="113" t="s">
        <v>92</v>
      </c>
      <c r="B15" s="113"/>
      <c r="C15" s="113"/>
      <c r="D15" s="113"/>
      <c r="E15" s="113"/>
      <c r="F15" s="113"/>
      <c r="G15" s="46"/>
    </row>
    <row r="16" spans="1:8" ht="12.15" customHeight="1" x14ac:dyDescent="0.25"/>
    <row r="17" spans="1:10" s="22" customFormat="1" ht="39.9" customHeight="1" x14ac:dyDescent="0.3">
      <c r="A17" s="22" t="s">
        <v>1</v>
      </c>
      <c r="B17" s="22" t="s">
        <v>2</v>
      </c>
      <c r="C17" s="23" t="s">
        <v>45</v>
      </c>
      <c r="D17" s="23" t="s">
        <v>7</v>
      </c>
      <c r="E17" s="23" t="s">
        <v>8</v>
      </c>
      <c r="F17" s="23" t="s">
        <v>9</v>
      </c>
      <c r="G17" s="24" t="s">
        <v>95</v>
      </c>
      <c r="H17" s="25"/>
      <c r="I17" s="23"/>
    </row>
    <row r="18" spans="1:10" s="22" customFormat="1" ht="9.9" customHeight="1" x14ac:dyDescent="0.3">
      <c r="C18" s="23"/>
      <c r="D18" s="23"/>
      <c r="E18" s="23"/>
      <c r="F18" s="23"/>
      <c r="G18" s="49"/>
      <c r="H18" s="25"/>
      <c r="I18" s="23"/>
    </row>
    <row r="19" spans="1:10" s="22" customFormat="1" ht="39.9" customHeight="1" x14ac:dyDescent="0.3">
      <c r="A19" s="26" t="s">
        <v>118</v>
      </c>
      <c r="B19" s="26" t="s">
        <v>126</v>
      </c>
      <c r="C19" s="31">
        <v>4</v>
      </c>
      <c r="D19" s="75"/>
      <c r="E19" s="75"/>
      <c r="F19" s="31">
        <f>Trockenmasse!$B$1</f>
        <v>13</v>
      </c>
      <c r="G19" s="61"/>
      <c r="H19" s="53">
        <f>Trockenmasse!$C$1</f>
        <v>12</v>
      </c>
      <c r="I19" s="27"/>
      <c r="J19" s="27"/>
    </row>
    <row r="20" spans="1:10" s="22" customFormat="1" ht="39.9" customHeight="1" x14ac:dyDescent="0.3">
      <c r="A20" s="26" t="s">
        <v>119</v>
      </c>
      <c r="B20" s="26" t="s">
        <v>127</v>
      </c>
      <c r="C20" s="31">
        <v>3</v>
      </c>
      <c r="D20" s="75"/>
      <c r="E20" s="75"/>
      <c r="F20" s="31">
        <f>Gesamtasche!B1</f>
        <v>8</v>
      </c>
      <c r="G20" s="31">
        <f>Gesamtasche!B22</f>
        <v>11</v>
      </c>
      <c r="H20" s="53">
        <f>Gesamtasche!$C$1</f>
        <v>7</v>
      </c>
      <c r="I20" s="53">
        <f>Gesamtasche!C22</f>
        <v>10</v>
      </c>
      <c r="J20" s="27"/>
    </row>
    <row r="21" spans="1:10" s="22" customFormat="1" ht="39.9" customHeight="1" x14ac:dyDescent="0.3">
      <c r="A21" s="26" t="s">
        <v>120</v>
      </c>
      <c r="B21" s="26" t="s">
        <v>127</v>
      </c>
      <c r="C21" s="31">
        <v>3</v>
      </c>
      <c r="D21" s="75"/>
      <c r="E21" s="75"/>
      <c r="F21" s="31">
        <f>'Säureunlösliche Asche'!B1</f>
        <v>7</v>
      </c>
      <c r="G21" s="61"/>
      <c r="H21" s="53">
        <f>'Säureunlösliche Asche'!$C$1</f>
        <v>6</v>
      </c>
      <c r="I21" s="27"/>
      <c r="J21" s="27"/>
    </row>
    <row r="22" spans="1:10" s="22" customFormat="1" ht="39.9" customHeight="1" x14ac:dyDescent="0.3">
      <c r="A22" s="26" t="s">
        <v>121</v>
      </c>
      <c r="B22" s="26" t="s">
        <v>127</v>
      </c>
      <c r="C22" s="31">
        <v>3</v>
      </c>
      <c r="D22" s="75"/>
      <c r="E22" s="75"/>
      <c r="F22" s="31">
        <f>'Wasserlösliche Asche'!$B$1</f>
        <v>8</v>
      </c>
      <c r="G22" s="61"/>
      <c r="H22" s="53">
        <f>'Wasserlösliche Asche'!$C$1</f>
        <v>7</v>
      </c>
      <c r="I22" s="53"/>
      <c r="J22" s="27"/>
    </row>
    <row r="23" spans="1:10" s="22" customFormat="1" ht="39.9" customHeight="1" x14ac:dyDescent="0.3">
      <c r="A23" s="26" t="s">
        <v>128</v>
      </c>
      <c r="B23" s="26" t="s">
        <v>127</v>
      </c>
      <c r="C23" s="31">
        <v>3</v>
      </c>
      <c r="D23" s="75"/>
      <c r="E23" s="75"/>
      <c r="F23" s="31">
        <f>WasserlöslicherExtraktanteil!B1</f>
        <v>7</v>
      </c>
      <c r="G23" s="61"/>
      <c r="H23" s="53">
        <f>WasserlöslicherExtraktanteil!C1</f>
        <v>6</v>
      </c>
      <c r="I23" s="27"/>
      <c r="J23" s="27"/>
    </row>
    <row r="24" spans="1:10" s="22" customFormat="1" ht="39.9" customHeight="1" x14ac:dyDescent="0.3">
      <c r="A24" s="26" t="s">
        <v>122</v>
      </c>
      <c r="B24" s="26" t="s">
        <v>127</v>
      </c>
      <c r="C24" s="31">
        <v>3</v>
      </c>
      <c r="D24" s="75"/>
      <c r="E24" s="75"/>
      <c r="F24" s="31">
        <f>Coffein!B1</f>
        <v>17</v>
      </c>
      <c r="G24" s="61"/>
      <c r="H24" s="53">
        <f>Coffein!C1</f>
        <v>16</v>
      </c>
      <c r="I24" s="27"/>
      <c r="J24" s="27"/>
    </row>
    <row r="25" spans="1:10" s="22" customFormat="1" ht="39.9" customHeight="1" x14ac:dyDescent="0.3">
      <c r="A25" s="26" t="s">
        <v>123</v>
      </c>
      <c r="B25" s="26" t="s">
        <v>127</v>
      </c>
      <c r="C25" s="31">
        <v>3</v>
      </c>
      <c r="D25" s="75"/>
      <c r="E25" s="75"/>
      <c r="F25" s="31">
        <f>Theobromin!B1</f>
        <v>17</v>
      </c>
      <c r="G25" s="61"/>
      <c r="H25" s="53">
        <f>Theobromin!C1</f>
        <v>16</v>
      </c>
    </row>
    <row r="26" spans="1:10" s="22" customFormat="1" ht="39.9" customHeight="1" x14ac:dyDescent="0.3">
      <c r="A26" s="26" t="s">
        <v>124</v>
      </c>
      <c r="B26" s="26" t="s">
        <v>127</v>
      </c>
      <c r="C26" s="31">
        <v>3</v>
      </c>
      <c r="D26" s="75"/>
      <c r="E26" s="75"/>
      <c r="F26" s="31">
        <f>Theophyllin!B1</f>
        <v>17</v>
      </c>
      <c r="G26" s="61"/>
      <c r="H26" s="53">
        <f>Theophyllin!C1</f>
        <v>16</v>
      </c>
    </row>
    <row r="27" spans="1:10" s="22" customFormat="1" ht="39.9" customHeight="1" x14ac:dyDescent="0.3">
      <c r="A27" s="26" t="s">
        <v>168</v>
      </c>
      <c r="B27" s="26" t="s">
        <v>127</v>
      </c>
      <c r="C27" s="31">
        <v>3</v>
      </c>
      <c r="D27" s="75"/>
      <c r="E27" s="75"/>
      <c r="F27" s="31">
        <f>Gesamtpolyphenole!B1</f>
        <v>6</v>
      </c>
      <c r="G27" s="61"/>
      <c r="H27" s="53">
        <f>Gesamtpolyphenole!C1</f>
        <v>5</v>
      </c>
    </row>
    <row r="28" spans="1:10" s="74" customFormat="1" ht="19.95" customHeight="1" x14ac:dyDescent="0.25">
      <c r="A28" s="26"/>
      <c r="B28" s="111" t="s">
        <v>151</v>
      </c>
      <c r="C28" s="111"/>
      <c r="D28" s="111"/>
      <c r="E28" s="111"/>
      <c r="F28" s="111"/>
      <c r="G28" s="111"/>
      <c r="H28" s="111"/>
    </row>
    <row r="29" spans="1:10" ht="25.2" customHeight="1" x14ac:dyDescent="0.3">
      <c r="A29" s="17" t="s">
        <v>69</v>
      </c>
    </row>
    <row r="30" spans="1:10" ht="9.9" hidden="1" customHeight="1" x14ac:dyDescent="0.35">
      <c r="A30" s="14"/>
    </row>
    <row r="31" spans="1:10" ht="19.2" customHeight="1" x14ac:dyDescent="0.25">
      <c r="A31" s="28" t="str">
        <f>A19</f>
        <v>Trockenmasse</v>
      </c>
      <c r="B31" s="110"/>
      <c r="C31" s="110"/>
      <c r="D31" s="110"/>
      <c r="E31" s="110"/>
      <c r="F31" s="110"/>
      <c r="G31" s="110"/>
      <c r="H31" s="110"/>
      <c r="I31" s="20" t="b">
        <f>ISBLANK(VLOOKUP(F19,Trockenmasse!A3:C21,3))</f>
        <v>1</v>
      </c>
    </row>
    <row r="32" spans="1:10" ht="31.95" customHeight="1" x14ac:dyDescent="0.25">
      <c r="A32" s="19" t="str">
        <f>IF(F19=H19,"bitte eingeben:",IF(I31,"","Art der Modifikation:"))</f>
        <v/>
      </c>
      <c r="B32" s="109"/>
      <c r="C32" s="109"/>
      <c r="D32" s="109"/>
      <c r="E32" s="109"/>
      <c r="F32" s="109"/>
      <c r="G32" s="109"/>
      <c r="H32" s="109"/>
      <c r="I32" s="20"/>
    </row>
    <row r="33" spans="1:9" ht="19.2" customHeight="1" x14ac:dyDescent="0.25">
      <c r="A33" s="28" t="str">
        <f>A20</f>
        <v>Gesamtasche</v>
      </c>
      <c r="B33" s="110"/>
      <c r="C33" s="110"/>
      <c r="D33" s="110"/>
      <c r="E33" s="110"/>
      <c r="F33" s="110"/>
      <c r="G33" s="110"/>
      <c r="H33" s="110"/>
      <c r="I33" s="20" t="b">
        <f>ISBLANK(VLOOKUP(F20,Gesamtasche!A3:C25,3))</f>
        <v>1</v>
      </c>
    </row>
    <row r="34" spans="1:9" ht="19.2" customHeight="1" x14ac:dyDescent="0.3">
      <c r="A34" s="60" t="s">
        <v>110</v>
      </c>
      <c r="B34" s="66"/>
      <c r="C34" s="66"/>
      <c r="D34" s="66"/>
      <c r="E34" s="66"/>
      <c r="F34" s="66"/>
      <c r="G34" s="66"/>
      <c r="H34" s="66"/>
      <c r="I34" s="20"/>
    </row>
    <row r="35" spans="1:9" ht="31.95" customHeight="1" x14ac:dyDescent="0.25">
      <c r="A35" s="19" t="str">
        <f>IF(F20=H20,"bitte eingeben:",IF(I33,"","Art der Modifikation:"))</f>
        <v/>
      </c>
      <c r="B35" s="115"/>
      <c r="C35" s="115"/>
      <c r="D35" s="115"/>
      <c r="E35" s="115"/>
      <c r="F35" s="115"/>
      <c r="G35" s="115"/>
      <c r="H35" s="115"/>
      <c r="I35" s="20"/>
    </row>
    <row r="36" spans="1:9" ht="19.2" customHeight="1" x14ac:dyDescent="0.25">
      <c r="A36" s="28" t="str">
        <f>A21</f>
        <v>Säureunlösliche Asche</v>
      </c>
      <c r="B36" s="108"/>
      <c r="C36" s="108"/>
      <c r="D36" s="108"/>
      <c r="E36" s="108"/>
      <c r="F36" s="108"/>
      <c r="G36" s="108"/>
      <c r="H36" s="108"/>
      <c r="I36" s="20" t="b">
        <f>ISBLANK(VLOOKUP(F21,'Säureunlösliche Asche'!A3:C20,3))</f>
        <v>1</v>
      </c>
    </row>
    <row r="37" spans="1:9" ht="31.95" customHeight="1" x14ac:dyDescent="0.25">
      <c r="A37" s="19" t="str">
        <f>IF(F21=H21,"bitte eingeben:",IF(I36,"","Art der Modifikation:"))</f>
        <v/>
      </c>
      <c r="B37" s="112"/>
      <c r="C37" s="112"/>
      <c r="D37" s="112"/>
      <c r="E37" s="112"/>
      <c r="F37" s="112"/>
      <c r="G37" s="112"/>
      <c r="H37" s="112"/>
      <c r="I37" s="20"/>
    </row>
    <row r="38" spans="1:9" ht="19.2" customHeight="1" x14ac:dyDescent="0.25">
      <c r="A38" s="28" t="str">
        <f>A22</f>
        <v>Wasserlösliche Asche</v>
      </c>
      <c r="B38" s="114"/>
      <c r="C38" s="114"/>
      <c r="D38" s="114"/>
      <c r="E38" s="114"/>
      <c r="F38" s="114"/>
      <c r="G38" s="114"/>
      <c r="H38" s="114"/>
      <c r="I38" s="20" t="b">
        <f>ISBLANK(VLOOKUP(F22,'Wasserlösliche Asche'!A3:C13,3))</f>
        <v>1</v>
      </c>
    </row>
    <row r="39" spans="1:9" ht="31.95" customHeight="1" x14ac:dyDescent="0.25">
      <c r="A39" s="19" t="str">
        <f>IF(F22=H22,"bitte eingeben:",IF(I38,"","Art der Modifikation:"))</f>
        <v/>
      </c>
      <c r="B39" s="109"/>
      <c r="C39" s="109"/>
      <c r="D39" s="109"/>
      <c r="E39" s="109"/>
      <c r="F39" s="109"/>
      <c r="G39" s="109"/>
      <c r="H39" s="109"/>
      <c r="I39" s="20"/>
    </row>
    <row r="40" spans="1:9" ht="19.2" customHeight="1" x14ac:dyDescent="0.25">
      <c r="A40" s="28" t="str">
        <f>A23</f>
        <v>Wasserlöslicher Extraktanteil</v>
      </c>
      <c r="B40" s="108"/>
      <c r="C40" s="108"/>
      <c r="D40" s="108"/>
      <c r="E40" s="108"/>
      <c r="F40" s="108"/>
      <c r="G40" s="108"/>
      <c r="H40" s="108"/>
      <c r="I40" s="20" t="b">
        <f>ISBLANK(VLOOKUP(F23,WasserlöslicherExtraktanteil!A3:C23,3))</f>
        <v>1</v>
      </c>
    </row>
    <row r="41" spans="1:9" ht="31.95" customHeight="1" x14ac:dyDescent="0.25">
      <c r="A41" s="19" t="str">
        <f>IF(F23=H23,"bitte eingeben:",IF(I40,"","Art der Modifikation:"))</f>
        <v/>
      </c>
      <c r="B41" s="109"/>
      <c r="C41" s="109"/>
      <c r="D41" s="109"/>
      <c r="E41" s="109"/>
      <c r="F41" s="109"/>
      <c r="G41" s="109"/>
      <c r="H41" s="109"/>
      <c r="I41" s="20"/>
    </row>
    <row r="42" spans="1:9" ht="19.2" customHeight="1" x14ac:dyDescent="0.25">
      <c r="A42" s="28" t="str">
        <f>A24</f>
        <v>Coffein</v>
      </c>
      <c r="B42" s="108"/>
      <c r="C42" s="108"/>
      <c r="D42" s="108"/>
      <c r="E42" s="108"/>
      <c r="F42" s="108"/>
      <c r="G42" s="108"/>
      <c r="H42" s="108"/>
      <c r="I42" s="20" t="b">
        <f>ISBLANK(VLOOKUP(F24,Coffein!A3:C28,3))</f>
        <v>1</v>
      </c>
    </row>
    <row r="43" spans="1:9" ht="31.95" customHeight="1" x14ac:dyDescent="0.25">
      <c r="A43" s="19" t="str">
        <f>IF(F24=H24,"bitte eingeben:",IF(I42,"","Art der Modifikation:"))</f>
        <v/>
      </c>
      <c r="B43" s="109"/>
      <c r="C43" s="109"/>
      <c r="D43" s="109"/>
      <c r="E43" s="109"/>
      <c r="F43" s="109"/>
      <c r="G43" s="109"/>
      <c r="H43" s="109"/>
      <c r="I43" s="20"/>
    </row>
    <row r="44" spans="1:9" ht="19.2" customHeight="1" x14ac:dyDescent="0.25">
      <c r="A44" s="28" t="str">
        <f>A25</f>
        <v>Theobromin</v>
      </c>
      <c r="B44" s="108"/>
      <c r="C44" s="108"/>
      <c r="D44" s="108"/>
      <c r="E44" s="108"/>
      <c r="F44" s="108"/>
      <c r="G44" s="108"/>
      <c r="H44" s="108"/>
      <c r="I44" s="20" t="b">
        <f>ISBLANK(VLOOKUP(F25,Theobromin!A3:C20,3))</f>
        <v>1</v>
      </c>
    </row>
    <row r="45" spans="1:9" ht="31.95" customHeight="1" x14ac:dyDescent="0.25">
      <c r="A45" s="19" t="str">
        <f>IF(F25=H25,"bitte eingeben:",IF(I44,"","Art der Modifikation:"))</f>
        <v/>
      </c>
      <c r="B45" s="109"/>
      <c r="C45" s="109"/>
      <c r="D45" s="109"/>
      <c r="E45" s="109"/>
      <c r="F45" s="109"/>
      <c r="G45" s="109"/>
      <c r="H45" s="109"/>
    </row>
    <row r="46" spans="1:9" ht="19.2" customHeight="1" x14ac:dyDescent="0.3">
      <c r="A46" s="70" t="str">
        <f>A26</f>
        <v>Theophyllin</v>
      </c>
      <c r="B46" s="108"/>
      <c r="C46" s="108"/>
      <c r="D46" s="108"/>
      <c r="E46" s="108"/>
      <c r="F46" s="108"/>
      <c r="G46" s="108"/>
      <c r="H46" s="108"/>
      <c r="I46" s="20" t="b">
        <f>ISBLANK(VLOOKUP(F26,Theophyllin!A3:C20,3))</f>
        <v>1</v>
      </c>
    </row>
    <row r="47" spans="1:9" ht="31.95" customHeight="1" x14ac:dyDescent="0.25">
      <c r="A47" s="19" t="str">
        <f>IF(F26=H26,"bitte eingeben:",IF(I46,"","Art der Modifikation:"))</f>
        <v/>
      </c>
      <c r="B47" s="109"/>
      <c r="C47" s="109"/>
      <c r="D47" s="109"/>
      <c r="E47" s="109"/>
      <c r="F47" s="109"/>
      <c r="G47" s="109"/>
      <c r="H47" s="109"/>
    </row>
    <row r="48" spans="1:9" ht="16.8" x14ac:dyDescent="0.3">
      <c r="A48" s="70" t="s">
        <v>168</v>
      </c>
      <c r="B48" s="108"/>
      <c r="C48" s="108"/>
      <c r="D48" s="108"/>
      <c r="E48" s="108"/>
      <c r="F48" s="108"/>
      <c r="G48" s="108"/>
      <c r="H48" s="108"/>
      <c r="I48" s="20" t="b">
        <f>ISBLANK(VLOOKUP(F27,Gesamtpolyphenole!A3:C8,3))</f>
        <v>1</v>
      </c>
    </row>
    <row r="49" spans="1:8" ht="31.95" customHeight="1" x14ac:dyDescent="0.25">
      <c r="A49" s="19" t="str">
        <f>IF(F27=H27,"bitte eingeben:",IF(I48,"","Art der Modifikation:"))</f>
        <v/>
      </c>
      <c r="B49" s="109"/>
      <c r="C49" s="109"/>
      <c r="D49" s="109"/>
      <c r="E49" s="109"/>
      <c r="F49" s="109"/>
      <c r="G49" s="109"/>
      <c r="H49" s="109"/>
    </row>
  </sheetData>
  <sheetProtection password="CAA1" sheet="1" objects="1" scenarios="1"/>
  <mergeCells count="30">
    <mergeCell ref="B4:C4"/>
    <mergeCell ref="A14:G14"/>
    <mergeCell ref="A13:G13"/>
    <mergeCell ref="E3:F3"/>
    <mergeCell ref="A7:G7"/>
    <mergeCell ref="A11:G11"/>
    <mergeCell ref="A12:G12"/>
    <mergeCell ref="A8:G8"/>
    <mergeCell ref="A9:G9"/>
    <mergeCell ref="A10:G10"/>
    <mergeCell ref="B39:H39"/>
    <mergeCell ref="B36:H36"/>
    <mergeCell ref="B38:H38"/>
    <mergeCell ref="B33:H33"/>
    <mergeCell ref="B35:H35"/>
    <mergeCell ref="B31:H31"/>
    <mergeCell ref="B28:H28"/>
    <mergeCell ref="B32:H32"/>
    <mergeCell ref="B37:H37"/>
    <mergeCell ref="A15:F15"/>
    <mergeCell ref="B40:H40"/>
    <mergeCell ref="B41:H41"/>
    <mergeCell ref="B48:H48"/>
    <mergeCell ref="B49:H49"/>
    <mergeCell ref="B47:H47"/>
    <mergeCell ref="B46:H46"/>
    <mergeCell ref="B43:H43"/>
    <mergeCell ref="B42:H42"/>
    <mergeCell ref="B45:H45"/>
    <mergeCell ref="B44:H44"/>
  </mergeCells>
  <phoneticPr fontId="0" type="noConversion"/>
  <conditionalFormatting sqref="H19:H20 H23:H24">
    <cfRule type="cellIs" dxfId="37" priority="27" stopIfTrue="1" operator="equal">
      <formula>6</formula>
    </cfRule>
  </conditionalFormatting>
  <conditionalFormatting sqref="J19:J24">
    <cfRule type="cellIs" dxfId="36" priority="28" stopIfTrue="1" operator="equal">
      <formula>15</formula>
    </cfRule>
  </conditionalFormatting>
  <conditionalFormatting sqref="I19:I24">
    <cfRule type="cellIs" dxfId="35" priority="29" stopIfTrue="1" operator="equal">
      <formula>11</formula>
    </cfRule>
  </conditionalFormatting>
  <conditionalFormatting sqref="F19">
    <cfRule type="expression" dxfId="34" priority="34" stopIfTrue="1">
      <formula>$F$19-$H$19=1</formula>
    </cfRule>
  </conditionalFormatting>
  <conditionalFormatting sqref="F20">
    <cfRule type="expression" dxfId="33" priority="35" stopIfTrue="1">
      <formula>$F$20-$H$20=1</formula>
    </cfRule>
  </conditionalFormatting>
  <conditionalFormatting sqref="F21">
    <cfRule type="expression" dxfId="32" priority="36" stopIfTrue="1">
      <formula>$F$21-$H$21=1</formula>
    </cfRule>
  </conditionalFormatting>
  <conditionalFormatting sqref="F23">
    <cfRule type="expression" dxfId="31" priority="37" stopIfTrue="1">
      <formula>$F$23-$H$23=1</formula>
    </cfRule>
  </conditionalFormatting>
  <conditionalFormatting sqref="F24">
    <cfRule type="expression" dxfId="30" priority="38" stopIfTrue="1">
      <formula>$F$24-$H$24=1</formula>
    </cfRule>
  </conditionalFormatting>
  <conditionalFormatting sqref="F26">
    <cfRule type="expression" dxfId="29" priority="39" stopIfTrue="1">
      <formula>$F$26-$H$26=1</formula>
    </cfRule>
  </conditionalFormatting>
  <conditionalFormatting sqref="F25">
    <cfRule type="expression" dxfId="28" priority="40" stopIfTrue="1">
      <formula>$F$25-$H$25=1</formula>
    </cfRule>
  </conditionalFormatting>
  <conditionalFormatting sqref="B35:H35">
    <cfRule type="expression" dxfId="27" priority="42" stopIfTrue="1">
      <formula>OR($F$20-$H$20=0,NOT(I33))</formula>
    </cfRule>
  </conditionalFormatting>
  <conditionalFormatting sqref="F22">
    <cfRule type="expression" dxfId="26" priority="48" stopIfTrue="1">
      <formula>$F$22-$H$22=1</formula>
    </cfRule>
  </conditionalFormatting>
  <conditionalFormatting sqref="G20">
    <cfRule type="expression" dxfId="25" priority="49" stopIfTrue="1">
      <formula>$G$20-$I$20=1</formula>
    </cfRule>
  </conditionalFormatting>
  <conditionalFormatting sqref="F27">
    <cfRule type="expression" dxfId="24" priority="26" stopIfTrue="1">
      <formula>$F$27-$H$27=1</formula>
    </cfRule>
  </conditionalFormatting>
  <conditionalFormatting sqref="B32">
    <cfRule type="expression" dxfId="23" priority="22" stopIfTrue="1">
      <formula>OR($F$19-$H$19=0,NOT(I31))</formula>
    </cfRule>
  </conditionalFormatting>
  <conditionalFormatting sqref="G32:H32">
    <cfRule type="expression" dxfId="22" priority="23" stopIfTrue="1">
      <formula>OR($F$24-$H$24=0,NOT(J31))</formula>
    </cfRule>
  </conditionalFormatting>
  <conditionalFormatting sqref="C32:F32">
    <cfRule type="expression" dxfId="21" priority="24" stopIfTrue="1">
      <formula>OR($F$24-$H$24=0,NOT(#REF!))</formula>
    </cfRule>
  </conditionalFormatting>
  <conditionalFormatting sqref="B37">
    <cfRule type="expression" dxfId="20" priority="19" stopIfTrue="1">
      <formula>OR($F$21-$H$21=0,NOT(I36))</formula>
    </cfRule>
  </conditionalFormatting>
  <conditionalFormatting sqref="G37:H37">
    <cfRule type="expression" dxfId="19" priority="20" stopIfTrue="1">
      <formula>OR($F$24-$H$24=0,NOT(J36))</formula>
    </cfRule>
  </conditionalFormatting>
  <conditionalFormatting sqref="C37:F37">
    <cfRule type="expression" dxfId="18" priority="21" stopIfTrue="1">
      <formula>OR($F$24-$H$24=0,NOT(#REF!))</formula>
    </cfRule>
  </conditionalFormatting>
  <conditionalFormatting sqref="B39">
    <cfRule type="expression" dxfId="17" priority="16" stopIfTrue="1">
      <formula>OR($F$22-$H$22=0,NOT(I38))</formula>
    </cfRule>
  </conditionalFormatting>
  <conditionalFormatting sqref="G39:H39">
    <cfRule type="expression" dxfId="16" priority="17" stopIfTrue="1">
      <formula>OR($F$24-$H$24=0,NOT(J38))</formula>
    </cfRule>
  </conditionalFormatting>
  <conditionalFormatting sqref="C39:F39">
    <cfRule type="expression" dxfId="15" priority="18" stopIfTrue="1">
      <formula>OR($F$24-$H$24=0,NOT(#REF!))</formula>
    </cfRule>
  </conditionalFormatting>
  <conditionalFormatting sqref="B41">
    <cfRule type="expression" dxfId="14" priority="13" stopIfTrue="1">
      <formula>OR($F$23-$H$23=0,NOT(I40))</formula>
    </cfRule>
  </conditionalFormatting>
  <conditionalFormatting sqref="G41:H41">
    <cfRule type="expression" dxfId="13" priority="14" stopIfTrue="1">
      <formula>OR($F$24-$H$24=0,NOT(J40))</formula>
    </cfRule>
  </conditionalFormatting>
  <conditionalFormatting sqref="C41:F41">
    <cfRule type="expression" dxfId="12" priority="15" stopIfTrue="1">
      <formula>OR($F$24-$H$24=0,NOT(#REF!))</formula>
    </cfRule>
  </conditionalFormatting>
  <conditionalFormatting sqref="B43">
    <cfRule type="expression" dxfId="11" priority="10" stopIfTrue="1">
      <formula>OR($F$24-$H$24=0,NOT(I42))</formula>
    </cfRule>
  </conditionalFormatting>
  <conditionalFormatting sqref="G43:H43">
    <cfRule type="expression" dxfId="10" priority="11" stopIfTrue="1">
      <formula>OR($F$24-$H$24=0,NOT(J42))</formula>
    </cfRule>
  </conditionalFormatting>
  <conditionalFormatting sqref="C43:F43">
    <cfRule type="expression" dxfId="9" priority="12" stopIfTrue="1">
      <formula>OR($F$24-$H$24=0,NOT(#REF!))</formula>
    </cfRule>
  </conditionalFormatting>
  <conditionalFormatting sqref="B45">
    <cfRule type="expression" dxfId="8" priority="7" stopIfTrue="1">
      <formula>OR($F$25-$H$25=0,NOT(I44))</formula>
    </cfRule>
  </conditionalFormatting>
  <conditionalFormatting sqref="G45:H45">
    <cfRule type="expression" dxfId="7" priority="8" stopIfTrue="1">
      <formula>OR($F$24-$H$24=0,NOT(J44))</formula>
    </cfRule>
  </conditionalFormatting>
  <conditionalFormatting sqref="C45:F45">
    <cfRule type="expression" dxfId="6" priority="9" stopIfTrue="1">
      <formula>OR($F$24-$H$24=0,NOT(#REF!))</formula>
    </cfRule>
  </conditionalFormatting>
  <conditionalFormatting sqref="B47">
    <cfRule type="expression" dxfId="5" priority="4" stopIfTrue="1">
      <formula>OR($F$26-$H$26=0,NOT(I46))</formula>
    </cfRule>
  </conditionalFormatting>
  <conditionalFormatting sqref="G47:H47">
    <cfRule type="expression" dxfId="4" priority="5" stopIfTrue="1">
      <formula>OR($F$24-$H$24=0,NOT(J46))</formula>
    </cfRule>
  </conditionalFormatting>
  <conditionalFormatting sqref="C47:F47">
    <cfRule type="expression" dxfId="3" priority="6" stopIfTrue="1">
      <formula>OR($F$24-$H$24=0,NOT(#REF!))</formula>
    </cfRule>
  </conditionalFormatting>
  <conditionalFormatting sqref="B49">
    <cfRule type="expression" dxfId="2" priority="1" stopIfTrue="1">
      <formula>OR($F$27-$H$27=0,NOT(I48))</formula>
    </cfRule>
  </conditionalFormatting>
  <conditionalFormatting sqref="G49:H49">
    <cfRule type="expression" dxfId="1" priority="2" stopIfTrue="1">
      <formula>OR($F$24-$H$24=0,NOT(J48))</formula>
    </cfRule>
  </conditionalFormatting>
  <conditionalFormatting sqref="C49:F49">
    <cfRule type="expression" dxfId="0" priority="3" stopIfTrue="1">
      <formula>OR($F$24-$H$24=0,NOT(#REF!))</formula>
    </cfRule>
  </conditionalFormatting>
  <hyperlinks>
    <hyperlink ref="B4" r:id="rId1"/>
  </hyperlinks>
  <pageMargins left="0.59055118110236227" right="0.59055118110236227" top="0.59055118110236227" bottom="0.59055118110236227" header="0.27559055118110237" footer="0.27559055118110237"/>
  <pageSetup paperSize="9" orientation="landscape" verticalDpi="196" r:id="rId2"/>
  <headerFooter alignWithMargins="0">
    <oddHeader>&amp;LErgebnisdatenblatt&amp;C&amp;F&amp;RSeite &amp;P von &amp;N  Seiten</oddHeader>
    <oddFooter>&amp;L(c) LVU, 79336 Herbolzheim&amp;RTel +49 7643 40335; Fax: +49 7643 40319; info@lvus.de</oddFooter>
  </headerFooter>
  <rowBreaks count="2" manualBreakCount="2">
    <brk id="15" max="16383" man="1"/>
    <brk id="28" max="16383" man="1"/>
  </rowBreaks>
  <drawing r:id="rId3"/>
  <legacyDrawing r:id="rId4"/>
  <mc:AlternateContent xmlns:mc="http://schemas.openxmlformats.org/markup-compatibility/2006">
    <mc:Choice Requires="x14">
      <controls>
        <mc:AlternateContent xmlns:mc="http://schemas.openxmlformats.org/markup-compatibility/2006">
          <mc:Choice Requires="x14">
            <control shapeId="2097" r:id="rId5" name="Drop Down 49">
              <controlPr locked="0" defaultSize="0" autoLine="0" autoPict="0">
                <anchor moveWithCells="1">
                  <from>
                    <xdr:col>1</xdr:col>
                    <xdr:colOff>7620</xdr:colOff>
                    <xdr:row>29</xdr:row>
                    <xdr:rowOff>0</xdr:rowOff>
                  </from>
                  <to>
                    <xdr:col>6</xdr:col>
                    <xdr:colOff>899160</xdr:colOff>
                    <xdr:row>30</xdr:row>
                    <xdr:rowOff>220980</xdr:rowOff>
                  </to>
                </anchor>
              </controlPr>
            </control>
          </mc:Choice>
        </mc:AlternateContent>
        <mc:AlternateContent xmlns:mc="http://schemas.openxmlformats.org/markup-compatibility/2006">
          <mc:Choice Requires="x14">
            <control shapeId="2098" r:id="rId6" name="Drop Down 50">
              <controlPr locked="0" defaultSize="0" autoLine="0" autoPict="0">
                <anchor moveWithCells="1">
                  <from>
                    <xdr:col>1</xdr:col>
                    <xdr:colOff>22860</xdr:colOff>
                    <xdr:row>32</xdr:row>
                    <xdr:rowOff>22860</xdr:rowOff>
                  </from>
                  <to>
                    <xdr:col>6</xdr:col>
                    <xdr:colOff>906780</xdr:colOff>
                    <xdr:row>32</xdr:row>
                    <xdr:rowOff>220980</xdr:rowOff>
                  </to>
                </anchor>
              </controlPr>
            </control>
          </mc:Choice>
        </mc:AlternateContent>
        <mc:AlternateContent xmlns:mc="http://schemas.openxmlformats.org/markup-compatibility/2006">
          <mc:Choice Requires="x14">
            <control shapeId="2100" r:id="rId7" name="Drop Down 52">
              <controlPr locked="0" defaultSize="0" autoLine="0" autoPict="0">
                <anchor moveWithCells="1">
                  <from>
                    <xdr:col>1</xdr:col>
                    <xdr:colOff>22860</xdr:colOff>
                    <xdr:row>37</xdr:row>
                    <xdr:rowOff>22860</xdr:rowOff>
                  </from>
                  <to>
                    <xdr:col>6</xdr:col>
                    <xdr:colOff>906780</xdr:colOff>
                    <xdr:row>37</xdr:row>
                    <xdr:rowOff>220980</xdr:rowOff>
                  </to>
                </anchor>
              </controlPr>
            </control>
          </mc:Choice>
        </mc:AlternateContent>
        <mc:AlternateContent xmlns:mc="http://schemas.openxmlformats.org/markup-compatibility/2006">
          <mc:Choice Requires="x14">
            <control shapeId="2101" r:id="rId8" name="Drop Down 53">
              <controlPr locked="0" defaultSize="0" autoLine="0" autoPict="0">
                <anchor moveWithCells="1">
                  <from>
                    <xdr:col>1</xdr:col>
                    <xdr:colOff>22860</xdr:colOff>
                    <xdr:row>39</xdr:row>
                    <xdr:rowOff>22860</xdr:rowOff>
                  </from>
                  <to>
                    <xdr:col>6</xdr:col>
                    <xdr:colOff>906780</xdr:colOff>
                    <xdr:row>39</xdr:row>
                    <xdr:rowOff>220980</xdr:rowOff>
                  </to>
                </anchor>
              </controlPr>
            </control>
          </mc:Choice>
        </mc:AlternateContent>
        <mc:AlternateContent xmlns:mc="http://schemas.openxmlformats.org/markup-compatibility/2006">
          <mc:Choice Requires="x14">
            <control shapeId="2102" r:id="rId9" name="Drop Down 54">
              <controlPr locked="0" defaultSize="0" autoLine="0" autoPict="0">
                <anchor moveWithCells="1">
                  <from>
                    <xdr:col>1</xdr:col>
                    <xdr:colOff>22860</xdr:colOff>
                    <xdr:row>41</xdr:row>
                    <xdr:rowOff>22860</xdr:rowOff>
                  </from>
                  <to>
                    <xdr:col>6</xdr:col>
                    <xdr:colOff>906780</xdr:colOff>
                    <xdr:row>41</xdr:row>
                    <xdr:rowOff>220980</xdr:rowOff>
                  </to>
                </anchor>
              </controlPr>
            </control>
          </mc:Choice>
        </mc:AlternateContent>
        <mc:AlternateContent xmlns:mc="http://schemas.openxmlformats.org/markup-compatibility/2006">
          <mc:Choice Requires="x14">
            <control shapeId="2105" r:id="rId10" name="Drop Down 57">
              <controlPr locked="0" defaultSize="0" autoLine="0" autoPict="0">
                <anchor moveWithCells="1">
                  <from>
                    <xdr:col>1</xdr:col>
                    <xdr:colOff>22860</xdr:colOff>
                    <xdr:row>43</xdr:row>
                    <xdr:rowOff>22860</xdr:rowOff>
                  </from>
                  <to>
                    <xdr:col>6</xdr:col>
                    <xdr:colOff>906780</xdr:colOff>
                    <xdr:row>43</xdr:row>
                    <xdr:rowOff>220980</xdr:rowOff>
                  </to>
                </anchor>
              </controlPr>
            </control>
          </mc:Choice>
        </mc:AlternateContent>
        <mc:AlternateContent xmlns:mc="http://schemas.openxmlformats.org/markup-compatibility/2006">
          <mc:Choice Requires="x14">
            <control shapeId="2119" r:id="rId11" name="Drop Down 71">
              <controlPr locked="0" defaultSize="0" autoLine="0" autoPict="0">
                <anchor moveWithCells="1">
                  <from>
                    <xdr:col>6</xdr:col>
                    <xdr:colOff>22860</xdr:colOff>
                    <xdr:row>14</xdr:row>
                    <xdr:rowOff>129540</xdr:rowOff>
                  </from>
                  <to>
                    <xdr:col>6</xdr:col>
                    <xdr:colOff>891540</xdr:colOff>
                    <xdr:row>14</xdr:row>
                    <xdr:rowOff>403860</xdr:rowOff>
                  </to>
                </anchor>
              </controlPr>
            </control>
          </mc:Choice>
        </mc:AlternateContent>
        <mc:AlternateContent xmlns:mc="http://schemas.openxmlformats.org/markup-compatibility/2006">
          <mc:Choice Requires="x14">
            <control shapeId="2122" r:id="rId12" name="Drop Down 74">
              <controlPr locked="0" defaultSize="0" autoLine="0" autoPict="0">
                <anchor moveWithCells="1">
                  <from>
                    <xdr:col>1</xdr:col>
                    <xdr:colOff>22860</xdr:colOff>
                    <xdr:row>33</xdr:row>
                    <xdr:rowOff>38100</xdr:rowOff>
                  </from>
                  <to>
                    <xdr:col>6</xdr:col>
                    <xdr:colOff>906780</xdr:colOff>
                    <xdr:row>34</xdr:row>
                    <xdr:rowOff>15240</xdr:rowOff>
                  </to>
                </anchor>
              </controlPr>
            </control>
          </mc:Choice>
        </mc:AlternateContent>
        <mc:AlternateContent xmlns:mc="http://schemas.openxmlformats.org/markup-compatibility/2006">
          <mc:Choice Requires="x14">
            <control shapeId="2123" r:id="rId13" name="Drop Down 75">
              <controlPr locked="0" defaultSize="0" autoLine="0" autoPict="0">
                <anchor moveWithCells="1">
                  <from>
                    <xdr:col>1</xdr:col>
                    <xdr:colOff>22860</xdr:colOff>
                    <xdr:row>45</xdr:row>
                    <xdr:rowOff>7620</xdr:rowOff>
                  </from>
                  <to>
                    <xdr:col>6</xdr:col>
                    <xdr:colOff>906780</xdr:colOff>
                    <xdr:row>45</xdr:row>
                    <xdr:rowOff>213360</xdr:rowOff>
                  </to>
                </anchor>
              </controlPr>
            </control>
          </mc:Choice>
        </mc:AlternateContent>
        <mc:AlternateContent xmlns:mc="http://schemas.openxmlformats.org/markup-compatibility/2006">
          <mc:Choice Requires="x14">
            <control shapeId="2124" r:id="rId14" name="Drop Down 76">
              <controlPr locked="0" defaultSize="0" autoLine="0" autoPict="0">
                <anchor moveWithCells="1">
                  <from>
                    <xdr:col>1</xdr:col>
                    <xdr:colOff>22860</xdr:colOff>
                    <xdr:row>47</xdr:row>
                    <xdr:rowOff>38100</xdr:rowOff>
                  </from>
                  <to>
                    <xdr:col>6</xdr:col>
                    <xdr:colOff>906780</xdr:colOff>
                    <xdr:row>48</xdr:row>
                    <xdr:rowOff>15240</xdr:rowOff>
                  </to>
                </anchor>
              </controlPr>
            </control>
          </mc:Choice>
        </mc:AlternateContent>
        <mc:AlternateContent xmlns:mc="http://schemas.openxmlformats.org/markup-compatibility/2006">
          <mc:Choice Requires="x14">
            <control shapeId="2125" r:id="rId15" name="Drop Down 77">
              <controlPr locked="0" defaultSize="0" autoLine="0" autoPict="0">
                <anchor moveWithCells="1">
                  <from>
                    <xdr:col>1</xdr:col>
                    <xdr:colOff>22860</xdr:colOff>
                    <xdr:row>35</xdr:row>
                    <xdr:rowOff>22860</xdr:rowOff>
                  </from>
                  <to>
                    <xdr:col>6</xdr:col>
                    <xdr:colOff>906780</xdr:colOff>
                    <xdr:row>35</xdr:row>
                    <xdr:rowOff>220980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9">
    <pageSetUpPr fitToPage="1"/>
  </sheetPr>
  <dimension ref="A1:H38"/>
  <sheetViews>
    <sheetView workbookViewId="0">
      <selection activeCell="A2" sqref="A2:G2"/>
    </sheetView>
  </sheetViews>
  <sheetFormatPr baseColWidth="10" defaultColWidth="11.44140625" defaultRowHeight="15.6" x14ac:dyDescent="0.3"/>
  <cols>
    <col min="1" max="7" width="12.6640625" style="1" customWidth="1"/>
    <col min="8" max="16384" width="11.44140625" style="1"/>
  </cols>
  <sheetData>
    <row r="1" spans="1:8" x14ac:dyDescent="0.3">
      <c r="A1" s="1" t="s">
        <v>20</v>
      </c>
      <c r="H1" s="71">
        <f>COUNTA(A2:G38)</f>
        <v>0</v>
      </c>
    </row>
    <row r="2" spans="1:8" x14ac:dyDescent="0.3">
      <c r="A2" s="122"/>
      <c r="B2" s="122"/>
      <c r="C2" s="122"/>
      <c r="D2" s="122"/>
      <c r="E2" s="122"/>
      <c r="F2" s="122"/>
      <c r="G2" s="122"/>
    </row>
    <row r="3" spans="1:8" x14ac:dyDescent="0.3">
      <c r="A3" s="122"/>
      <c r="B3" s="122"/>
      <c r="C3" s="122"/>
      <c r="D3" s="122"/>
      <c r="E3" s="122"/>
      <c r="F3" s="122"/>
      <c r="G3" s="122"/>
    </row>
    <row r="4" spans="1:8" x14ac:dyDescent="0.3">
      <c r="A4" s="122"/>
      <c r="B4" s="122"/>
      <c r="C4" s="122"/>
      <c r="D4" s="122"/>
      <c r="E4" s="122"/>
      <c r="F4" s="122"/>
      <c r="G4" s="122"/>
    </row>
    <row r="5" spans="1:8" x14ac:dyDescent="0.3">
      <c r="A5" s="122"/>
      <c r="B5" s="122"/>
      <c r="C5" s="122"/>
      <c r="D5" s="122"/>
      <c r="E5" s="122"/>
      <c r="F5" s="122"/>
      <c r="G5" s="122"/>
    </row>
    <row r="6" spans="1:8" x14ac:dyDescent="0.3">
      <c r="A6" s="122"/>
      <c r="B6" s="122"/>
      <c r="C6" s="122"/>
      <c r="D6" s="122"/>
      <c r="E6" s="122"/>
      <c r="F6" s="122"/>
      <c r="G6" s="122"/>
    </row>
    <row r="7" spans="1:8" x14ac:dyDescent="0.3">
      <c r="A7" s="122"/>
      <c r="B7" s="122"/>
      <c r="C7" s="122"/>
      <c r="D7" s="122"/>
      <c r="E7" s="122"/>
      <c r="F7" s="122"/>
      <c r="G7" s="122"/>
    </row>
    <row r="8" spans="1:8" x14ac:dyDescent="0.3">
      <c r="A8" s="122"/>
      <c r="B8" s="122"/>
      <c r="C8" s="122"/>
      <c r="D8" s="122"/>
      <c r="E8" s="122"/>
      <c r="F8" s="122"/>
      <c r="G8" s="122"/>
    </row>
    <row r="9" spans="1:8" x14ac:dyDescent="0.3">
      <c r="A9" s="122"/>
      <c r="B9" s="122"/>
      <c r="C9" s="122"/>
      <c r="D9" s="122"/>
      <c r="E9" s="122"/>
      <c r="F9" s="122"/>
      <c r="G9" s="122"/>
    </row>
    <row r="10" spans="1:8" x14ac:dyDescent="0.3">
      <c r="A10" s="122"/>
      <c r="B10" s="122"/>
      <c r="C10" s="122"/>
      <c r="D10" s="122"/>
      <c r="E10" s="122"/>
      <c r="F10" s="122"/>
      <c r="G10" s="122"/>
    </row>
    <row r="11" spans="1:8" x14ac:dyDescent="0.3">
      <c r="A11" s="122"/>
      <c r="B11" s="122"/>
      <c r="C11" s="122"/>
      <c r="D11" s="122"/>
      <c r="E11" s="122"/>
      <c r="F11" s="122"/>
      <c r="G11" s="122"/>
    </row>
    <row r="12" spans="1:8" x14ac:dyDescent="0.3">
      <c r="A12" s="122"/>
      <c r="B12" s="122"/>
      <c r="C12" s="122"/>
      <c r="D12" s="122"/>
      <c r="E12" s="122"/>
      <c r="F12" s="122"/>
      <c r="G12" s="122"/>
    </row>
    <row r="13" spans="1:8" x14ac:dyDescent="0.3">
      <c r="A13" s="122"/>
      <c r="B13" s="122"/>
      <c r="C13" s="122"/>
      <c r="D13" s="122"/>
      <c r="E13" s="122"/>
      <c r="F13" s="122"/>
      <c r="G13" s="122"/>
    </row>
    <row r="14" spans="1:8" x14ac:dyDescent="0.3">
      <c r="A14" s="122"/>
      <c r="B14" s="122"/>
      <c r="C14" s="122"/>
      <c r="D14" s="122"/>
      <c r="E14" s="122"/>
      <c r="F14" s="122"/>
      <c r="G14" s="122"/>
    </row>
    <row r="15" spans="1:8" x14ac:dyDescent="0.3">
      <c r="A15" s="122"/>
      <c r="B15" s="122"/>
      <c r="C15" s="122"/>
      <c r="D15" s="122"/>
      <c r="E15" s="122"/>
      <c r="F15" s="122"/>
      <c r="G15" s="122"/>
    </row>
    <row r="16" spans="1:8" x14ac:dyDescent="0.3">
      <c r="A16" s="122"/>
      <c r="B16" s="122"/>
      <c r="C16" s="122"/>
      <c r="D16" s="122"/>
      <c r="E16" s="122"/>
      <c r="F16" s="122"/>
      <c r="G16" s="122"/>
    </row>
    <row r="17" spans="1:7" x14ac:dyDescent="0.3">
      <c r="A17" s="122"/>
      <c r="B17" s="122"/>
      <c r="C17" s="122"/>
      <c r="D17" s="122"/>
      <c r="E17" s="122"/>
      <c r="F17" s="122"/>
      <c r="G17" s="122"/>
    </row>
    <row r="18" spans="1:7" x14ac:dyDescent="0.3">
      <c r="A18" s="122"/>
      <c r="B18" s="122"/>
      <c r="C18" s="122"/>
      <c r="D18" s="122"/>
      <c r="E18" s="122"/>
      <c r="F18" s="122"/>
      <c r="G18" s="122"/>
    </row>
    <row r="19" spans="1:7" x14ac:dyDescent="0.3">
      <c r="A19" s="122"/>
      <c r="B19" s="122"/>
      <c r="C19" s="122"/>
      <c r="D19" s="122"/>
      <c r="E19" s="122"/>
      <c r="F19" s="122"/>
      <c r="G19" s="122"/>
    </row>
    <row r="20" spans="1:7" x14ac:dyDescent="0.3">
      <c r="A20" s="122"/>
      <c r="B20" s="122"/>
      <c r="C20" s="122"/>
      <c r="D20" s="122"/>
      <c r="E20" s="122"/>
      <c r="F20" s="122"/>
      <c r="G20" s="122"/>
    </row>
    <row r="21" spans="1:7" x14ac:dyDescent="0.3">
      <c r="A21" s="122"/>
      <c r="B21" s="122"/>
      <c r="C21" s="122"/>
      <c r="D21" s="122"/>
      <c r="E21" s="122"/>
      <c r="F21" s="122"/>
      <c r="G21" s="122"/>
    </row>
    <row r="22" spans="1:7" x14ac:dyDescent="0.3">
      <c r="A22" s="122"/>
      <c r="B22" s="122"/>
      <c r="C22" s="122"/>
      <c r="D22" s="122"/>
      <c r="E22" s="122"/>
      <c r="F22" s="122"/>
      <c r="G22" s="122"/>
    </row>
    <row r="23" spans="1:7" x14ac:dyDescent="0.3">
      <c r="A23" s="122"/>
      <c r="B23" s="122"/>
      <c r="C23" s="122"/>
      <c r="D23" s="122"/>
      <c r="E23" s="122"/>
      <c r="F23" s="122"/>
      <c r="G23" s="122"/>
    </row>
    <row r="24" spans="1:7" x14ac:dyDescent="0.3">
      <c r="A24" s="122"/>
      <c r="B24" s="122"/>
      <c r="C24" s="122"/>
      <c r="D24" s="122"/>
      <c r="E24" s="122"/>
      <c r="F24" s="122"/>
      <c r="G24" s="122"/>
    </row>
    <row r="25" spans="1:7" x14ac:dyDescent="0.3">
      <c r="A25" s="122"/>
      <c r="B25" s="122"/>
      <c r="C25" s="122"/>
      <c r="D25" s="122"/>
      <c r="E25" s="122"/>
      <c r="F25" s="122"/>
      <c r="G25" s="122"/>
    </row>
    <row r="26" spans="1:7" x14ac:dyDescent="0.3">
      <c r="A26" s="122"/>
      <c r="B26" s="122"/>
      <c r="C26" s="122"/>
      <c r="D26" s="122"/>
      <c r="E26" s="122"/>
      <c r="F26" s="122"/>
      <c r="G26" s="122"/>
    </row>
    <row r="27" spans="1:7" x14ac:dyDescent="0.3">
      <c r="A27" s="122"/>
      <c r="B27" s="122"/>
      <c r="C27" s="122"/>
      <c r="D27" s="122"/>
      <c r="E27" s="122"/>
      <c r="F27" s="122"/>
      <c r="G27" s="122"/>
    </row>
    <row r="28" spans="1:7" x14ac:dyDescent="0.3">
      <c r="A28" s="122"/>
      <c r="B28" s="122"/>
      <c r="C28" s="122"/>
      <c r="D28" s="122"/>
      <c r="E28" s="122"/>
      <c r="F28" s="122"/>
      <c r="G28" s="122"/>
    </row>
    <row r="29" spans="1:7" x14ac:dyDescent="0.3">
      <c r="A29" s="122"/>
      <c r="B29" s="122"/>
      <c r="C29" s="122"/>
      <c r="D29" s="122"/>
      <c r="E29" s="122"/>
      <c r="F29" s="122"/>
      <c r="G29" s="122"/>
    </row>
    <row r="30" spans="1:7" x14ac:dyDescent="0.3">
      <c r="A30" s="122"/>
      <c r="B30" s="122"/>
      <c r="C30" s="122"/>
      <c r="D30" s="122"/>
      <c r="E30" s="122"/>
      <c r="F30" s="122"/>
      <c r="G30" s="122"/>
    </row>
    <row r="31" spans="1:7" x14ac:dyDescent="0.3">
      <c r="A31" s="122"/>
      <c r="B31" s="122"/>
      <c r="C31" s="122"/>
      <c r="D31" s="122"/>
      <c r="E31" s="122"/>
      <c r="F31" s="122"/>
      <c r="G31" s="122"/>
    </row>
    <row r="32" spans="1:7" x14ac:dyDescent="0.3">
      <c r="A32" s="122"/>
      <c r="B32" s="122"/>
      <c r="C32" s="122"/>
      <c r="D32" s="122"/>
      <c r="E32" s="122"/>
      <c r="F32" s="122"/>
      <c r="G32" s="122"/>
    </row>
    <row r="33" spans="1:7" x14ac:dyDescent="0.3">
      <c r="A33" s="122"/>
      <c r="B33" s="122"/>
      <c r="C33" s="122"/>
      <c r="D33" s="122"/>
      <c r="E33" s="122"/>
      <c r="F33" s="122"/>
      <c r="G33" s="122"/>
    </row>
    <row r="34" spans="1:7" x14ac:dyDescent="0.3">
      <c r="A34" s="122"/>
      <c r="B34" s="122"/>
      <c r="C34" s="122"/>
      <c r="D34" s="122"/>
      <c r="E34" s="122"/>
      <c r="F34" s="122"/>
      <c r="G34" s="122"/>
    </row>
    <row r="35" spans="1:7" x14ac:dyDescent="0.3">
      <c r="A35" s="122"/>
      <c r="B35" s="122"/>
      <c r="C35" s="122"/>
      <c r="D35" s="122"/>
      <c r="E35" s="122"/>
      <c r="F35" s="122"/>
      <c r="G35" s="122"/>
    </row>
    <row r="36" spans="1:7" x14ac:dyDescent="0.3">
      <c r="A36" s="122"/>
      <c r="B36" s="122"/>
      <c r="C36" s="122"/>
      <c r="D36" s="122"/>
      <c r="E36" s="122"/>
      <c r="F36" s="122"/>
      <c r="G36" s="122"/>
    </row>
    <row r="37" spans="1:7" x14ac:dyDescent="0.3">
      <c r="A37" s="122"/>
      <c r="B37" s="122"/>
      <c r="C37" s="122"/>
      <c r="D37" s="122"/>
      <c r="E37" s="122"/>
      <c r="F37" s="122"/>
      <c r="G37" s="122"/>
    </row>
    <row r="38" spans="1:7" x14ac:dyDescent="0.3">
      <c r="A38" s="122"/>
      <c r="B38" s="122"/>
      <c r="C38" s="122"/>
      <c r="D38" s="122"/>
      <c r="E38" s="122"/>
      <c r="F38" s="122"/>
      <c r="G38" s="122"/>
    </row>
  </sheetData>
  <sheetProtection password="CAA1" sheet="1" objects="1" scenarios="1"/>
  <mergeCells count="37">
    <mergeCell ref="A7:G7"/>
    <mergeCell ref="A8:G8"/>
    <mergeCell ref="A9:G9"/>
    <mergeCell ref="A2:G2"/>
    <mergeCell ref="A3:G3"/>
    <mergeCell ref="A4:G4"/>
    <mergeCell ref="A5:G5"/>
    <mergeCell ref="A6:G6"/>
    <mergeCell ref="A10:G10"/>
    <mergeCell ref="A11:G11"/>
    <mergeCell ref="A28:G28"/>
    <mergeCell ref="A29:G29"/>
    <mergeCell ref="A14:G14"/>
    <mergeCell ref="A15:G15"/>
    <mergeCell ref="A16:G16"/>
    <mergeCell ref="A17:G17"/>
    <mergeCell ref="A18:G18"/>
    <mergeCell ref="A19:G19"/>
    <mergeCell ref="A12:G12"/>
    <mergeCell ref="A13:G13"/>
    <mergeCell ref="A33:G33"/>
    <mergeCell ref="A20:G20"/>
    <mergeCell ref="A21:G21"/>
    <mergeCell ref="A22:G22"/>
    <mergeCell ref="A23:G23"/>
    <mergeCell ref="A24:G24"/>
    <mergeCell ref="A25:G25"/>
    <mergeCell ref="A26:G26"/>
    <mergeCell ref="A27:G27"/>
    <mergeCell ref="A30:G30"/>
    <mergeCell ref="A31:G31"/>
    <mergeCell ref="A32:G32"/>
    <mergeCell ref="A38:G38"/>
    <mergeCell ref="A34:G34"/>
    <mergeCell ref="A35:G35"/>
    <mergeCell ref="A36:G36"/>
    <mergeCell ref="A37:G37"/>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0"/>
  <dimension ref="A1:C15"/>
  <sheetViews>
    <sheetView workbookViewId="0">
      <selection activeCell="A2" sqref="A2:G2"/>
    </sheetView>
  </sheetViews>
  <sheetFormatPr baseColWidth="10" defaultColWidth="11.44140625" defaultRowHeight="13.2" x14ac:dyDescent="0.25"/>
  <cols>
    <col min="1" max="1" width="13.109375" style="45" customWidth="1"/>
    <col min="2" max="2" width="55.109375" style="45" customWidth="1"/>
    <col min="3" max="16384" width="11.44140625" style="45"/>
  </cols>
  <sheetData>
    <row r="1" spans="1:3" ht="13.8" thickBot="1" x14ac:dyDescent="0.3">
      <c r="A1" s="50" t="s">
        <v>93</v>
      </c>
      <c r="B1" s="51">
        <v>13</v>
      </c>
      <c r="C1" s="50">
        <f>MAX($A$3:$A$15)-1</f>
        <v>12</v>
      </c>
    </row>
    <row r="2" spans="1:3" ht="13.8" thickTop="1" x14ac:dyDescent="0.25">
      <c r="A2" s="52" t="s">
        <v>36</v>
      </c>
      <c r="B2" s="52" t="s">
        <v>37</v>
      </c>
      <c r="C2" s="50" t="s">
        <v>39</v>
      </c>
    </row>
    <row r="3" spans="1:3" ht="15.6" x14ac:dyDescent="0.3">
      <c r="A3" s="54">
        <v>1</v>
      </c>
      <c r="B3" s="78" t="s">
        <v>200</v>
      </c>
      <c r="C3" s="55"/>
    </row>
    <row r="4" spans="1:3" ht="15.6" x14ac:dyDescent="0.3">
      <c r="A4" s="54">
        <v>2</v>
      </c>
      <c r="B4" s="78" t="s">
        <v>201</v>
      </c>
      <c r="C4" s="55" t="s">
        <v>40</v>
      </c>
    </row>
    <row r="5" spans="1:3" ht="15.6" x14ac:dyDescent="0.3">
      <c r="A5" s="54">
        <v>3</v>
      </c>
      <c r="B5" s="78" t="s">
        <v>205</v>
      </c>
      <c r="C5" s="55"/>
    </row>
    <row r="6" spans="1:3" ht="26.4" x14ac:dyDescent="0.3">
      <c r="A6" s="54">
        <v>4</v>
      </c>
      <c r="B6" s="78" t="s">
        <v>206</v>
      </c>
      <c r="C6" s="55" t="s">
        <v>40</v>
      </c>
    </row>
    <row r="7" spans="1:3" ht="15.6" x14ac:dyDescent="0.3">
      <c r="A7" s="54">
        <v>5</v>
      </c>
      <c r="B7" s="48" t="s">
        <v>96</v>
      </c>
      <c r="C7" s="56"/>
    </row>
    <row r="8" spans="1:3" ht="15.6" x14ac:dyDescent="0.3">
      <c r="A8" s="54">
        <v>6</v>
      </c>
      <c r="B8" s="48" t="s">
        <v>97</v>
      </c>
      <c r="C8" s="56"/>
    </row>
    <row r="9" spans="1:3" ht="15.6" x14ac:dyDescent="0.3">
      <c r="A9" s="54">
        <v>7</v>
      </c>
      <c r="B9" s="48" t="s">
        <v>149</v>
      </c>
      <c r="C9" s="55"/>
    </row>
    <row r="10" spans="1:3" ht="15.6" x14ac:dyDescent="0.3">
      <c r="A10" s="54">
        <v>8</v>
      </c>
      <c r="B10" s="48" t="s">
        <v>150</v>
      </c>
      <c r="C10" s="55"/>
    </row>
    <row r="11" spans="1:3" ht="15.6" x14ac:dyDescent="0.3">
      <c r="A11" s="54">
        <v>9</v>
      </c>
      <c r="B11" s="48" t="s">
        <v>152</v>
      </c>
      <c r="C11" s="55"/>
    </row>
    <row r="12" spans="1:3" ht="26.4" x14ac:dyDescent="0.3">
      <c r="A12" s="54">
        <v>10</v>
      </c>
      <c r="B12" s="48" t="s">
        <v>171</v>
      </c>
      <c r="C12" s="55"/>
    </row>
    <row r="13" spans="1:3" ht="15.6" x14ac:dyDescent="0.3">
      <c r="A13" s="54">
        <v>11</v>
      </c>
      <c r="B13" s="48" t="s">
        <v>181</v>
      </c>
      <c r="C13" s="55"/>
    </row>
    <row r="14" spans="1:3" ht="13.8" x14ac:dyDescent="0.25">
      <c r="A14" s="54">
        <v>12</v>
      </c>
      <c r="B14" s="48" t="s">
        <v>6</v>
      </c>
      <c r="C14" s="58"/>
    </row>
    <row r="15" spans="1:3" ht="13.8" x14ac:dyDescent="0.25">
      <c r="A15" s="54">
        <v>13</v>
      </c>
      <c r="B15" s="48"/>
      <c r="C15" s="50"/>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1"/>
  <dimension ref="A1:C33"/>
  <sheetViews>
    <sheetView workbookViewId="0">
      <selection activeCell="A2" sqref="A2:G2"/>
    </sheetView>
  </sheetViews>
  <sheetFormatPr baseColWidth="10" defaultColWidth="11.44140625" defaultRowHeight="13.2" x14ac:dyDescent="0.25"/>
  <cols>
    <col min="1" max="1" width="13.109375" style="45" customWidth="1"/>
    <col min="2" max="2" width="55.109375" style="45" customWidth="1"/>
    <col min="3" max="16384" width="11.44140625" style="45"/>
  </cols>
  <sheetData>
    <row r="1" spans="1:3" ht="13.8" thickBot="1" x14ac:dyDescent="0.3">
      <c r="A1" s="50" t="s">
        <v>94</v>
      </c>
      <c r="B1" s="51">
        <v>8</v>
      </c>
      <c r="C1" s="50">
        <f>MAX($A$3:$A$10)-1</f>
        <v>7</v>
      </c>
    </row>
    <row r="2" spans="1:3" ht="13.8" thickTop="1" x14ac:dyDescent="0.25">
      <c r="A2" s="52" t="s">
        <v>36</v>
      </c>
      <c r="B2" s="52" t="s">
        <v>37</v>
      </c>
      <c r="C2" s="50" t="s">
        <v>38</v>
      </c>
    </row>
    <row r="3" spans="1:3" ht="15.6" x14ac:dyDescent="0.3">
      <c r="A3" s="54">
        <v>1</v>
      </c>
      <c r="B3" s="48" t="s">
        <v>155</v>
      </c>
      <c r="C3" s="55"/>
    </row>
    <row r="4" spans="1:3" ht="15.6" x14ac:dyDescent="0.3">
      <c r="A4" s="54">
        <v>2</v>
      </c>
      <c r="B4" s="48" t="s">
        <v>156</v>
      </c>
      <c r="C4" s="55" t="s">
        <v>40</v>
      </c>
    </row>
    <row r="5" spans="1:3" ht="13.8" x14ac:dyDescent="0.25">
      <c r="A5" s="54">
        <v>3</v>
      </c>
      <c r="B5" s="48" t="s">
        <v>170</v>
      </c>
      <c r="C5" s="29"/>
    </row>
    <row r="6" spans="1:3" ht="13.8" x14ac:dyDescent="0.25">
      <c r="A6" s="54">
        <v>4</v>
      </c>
      <c r="B6" s="48" t="s">
        <v>141</v>
      </c>
      <c r="C6" s="29"/>
    </row>
    <row r="7" spans="1:3" ht="13.8" x14ac:dyDescent="0.25">
      <c r="A7" s="54">
        <v>5</v>
      </c>
      <c r="B7" s="48" t="s">
        <v>142</v>
      </c>
      <c r="C7" s="29"/>
    </row>
    <row r="8" spans="1:3" ht="13.8" x14ac:dyDescent="0.25">
      <c r="A8" s="54">
        <v>6</v>
      </c>
      <c r="B8" s="48" t="s">
        <v>143</v>
      </c>
      <c r="C8" s="29"/>
    </row>
    <row r="9" spans="1:3" ht="13.8" x14ac:dyDescent="0.25">
      <c r="A9" s="54">
        <v>7</v>
      </c>
      <c r="B9" s="48" t="s">
        <v>6</v>
      </c>
      <c r="C9" s="50"/>
    </row>
    <row r="10" spans="1:3" ht="13.8" x14ac:dyDescent="0.25">
      <c r="A10" s="54">
        <v>8</v>
      </c>
      <c r="B10" s="48"/>
      <c r="C10" s="50"/>
    </row>
    <row r="11" spans="1:3" ht="13.8" x14ac:dyDescent="0.25">
      <c r="A11" s="54"/>
    </row>
    <row r="12" spans="1:3" ht="13.8" x14ac:dyDescent="0.25">
      <c r="A12" s="54"/>
    </row>
    <row r="13" spans="1:3" ht="13.8" x14ac:dyDescent="0.25">
      <c r="A13" s="54"/>
    </row>
    <row r="14" spans="1:3" ht="13.8" x14ac:dyDescent="0.25">
      <c r="A14" s="54"/>
    </row>
    <row r="22" spans="1:3" ht="13.8" x14ac:dyDescent="0.25">
      <c r="A22" s="57" t="s">
        <v>99</v>
      </c>
      <c r="B22" s="57">
        <v>11</v>
      </c>
      <c r="C22" s="57">
        <f>MAX($A$23:$A$33)-1</f>
        <v>10</v>
      </c>
    </row>
    <row r="23" spans="1:3" ht="13.8" x14ac:dyDescent="0.25">
      <c r="A23" s="57">
        <v>1</v>
      </c>
      <c r="B23" s="57" t="s">
        <v>100</v>
      </c>
      <c r="C23" s="57"/>
    </row>
    <row r="24" spans="1:3" ht="13.8" x14ac:dyDescent="0.25">
      <c r="A24" s="57">
        <v>2</v>
      </c>
      <c r="B24" s="57" t="s">
        <v>101</v>
      </c>
      <c r="C24" s="57"/>
    </row>
    <row r="25" spans="1:3" ht="13.8" x14ac:dyDescent="0.25">
      <c r="A25" s="57">
        <v>3</v>
      </c>
      <c r="B25" s="57" t="s">
        <v>102</v>
      </c>
      <c r="C25" s="57"/>
    </row>
    <row r="26" spans="1:3" ht="13.8" x14ac:dyDescent="0.25">
      <c r="A26" s="57">
        <v>4</v>
      </c>
      <c r="B26" s="57" t="s">
        <v>103</v>
      </c>
      <c r="C26" s="57"/>
    </row>
    <row r="27" spans="1:3" ht="13.8" x14ac:dyDescent="0.25">
      <c r="A27" s="57">
        <v>5</v>
      </c>
      <c r="B27" s="57" t="s">
        <v>104</v>
      </c>
      <c r="C27" s="57"/>
    </row>
    <row r="28" spans="1:3" ht="13.8" x14ac:dyDescent="0.25">
      <c r="A28" s="57">
        <v>6</v>
      </c>
      <c r="B28" s="57" t="s">
        <v>105</v>
      </c>
      <c r="C28" s="57"/>
    </row>
    <row r="29" spans="1:3" ht="13.8" x14ac:dyDescent="0.25">
      <c r="A29" s="57">
        <v>7</v>
      </c>
      <c r="B29" s="57" t="s">
        <v>106</v>
      </c>
      <c r="C29" s="57"/>
    </row>
    <row r="30" spans="1:3" ht="13.8" x14ac:dyDescent="0.25">
      <c r="A30" s="57">
        <v>8</v>
      </c>
      <c r="B30" s="57" t="s">
        <v>107</v>
      </c>
      <c r="C30" s="57"/>
    </row>
    <row r="31" spans="1:3" ht="13.8" x14ac:dyDescent="0.25">
      <c r="A31" s="57">
        <v>9</v>
      </c>
      <c r="B31" s="57" t="s">
        <v>108</v>
      </c>
      <c r="C31" s="57"/>
    </row>
    <row r="32" spans="1:3" ht="13.8" x14ac:dyDescent="0.25">
      <c r="A32" s="57">
        <v>10</v>
      </c>
      <c r="B32" s="57" t="s">
        <v>109</v>
      </c>
      <c r="C32" s="57"/>
    </row>
    <row r="33" spans="1:3" ht="13.8" x14ac:dyDescent="0.25">
      <c r="A33" s="57">
        <v>11</v>
      </c>
      <c r="B33" s="57"/>
      <c r="C33" s="57"/>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2"/>
  <dimension ref="A1:D9"/>
  <sheetViews>
    <sheetView workbookViewId="0">
      <selection activeCell="A2" sqref="A2:G2"/>
    </sheetView>
  </sheetViews>
  <sheetFormatPr baseColWidth="10" defaultColWidth="11.44140625" defaultRowHeight="13.2" x14ac:dyDescent="0.25"/>
  <cols>
    <col min="1" max="1" width="13.109375" style="45" customWidth="1"/>
    <col min="2" max="2" width="55.109375" style="45" customWidth="1"/>
    <col min="3" max="16384" width="11.44140625" style="45"/>
  </cols>
  <sheetData>
    <row r="1" spans="1:4" ht="13.8" thickBot="1" x14ac:dyDescent="0.3">
      <c r="A1" s="50" t="s">
        <v>135</v>
      </c>
      <c r="B1" s="51">
        <v>7</v>
      </c>
      <c r="C1" s="50">
        <f>MAX($A$3:$A$9)-1</f>
        <v>6</v>
      </c>
    </row>
    <row r="2" spans="1:4" ht="13.8" thickTop="1" x14ac:dyDescent="0.25">
      <c r="A2" s="52" t="s">
        <v>36</v>
      </c>
      <c r="B2" s="52" t="s">
        <v>37</v>
      </c>
      <c r="C2" s="50" t="s">
        <v>38</v>
      </c>
    </row>
    <row r="3" spans="1:4" ht="15.6" x14ac:dyDescent="0.3">
      <c r="A3" s="54">
        <v>1</v>
      </c>
      <c r="B3" s="48" t="s">
        <v>159</v>
      </c>
      <c r="C3" s="55"/>
    </row>
    <row r="4" spans="1:4" ht="15.6" x14ac:dyDescent="0.3">
      <c r="A4" s="54">
        <v>2</v>
      </c>
      <c r="B4" s="48" t="s">
        <v>160</v>
      </c>
      <c r="C4" s="55" t="s">
        <v>40</v>
      </c>
      <c r="D4" s="21"/>
    </row>
    <row r="5" spans="1:4" ht="15.6" x14ac:dyDescent="0.3">
      <c r="A5" s="54">
        <v>3</v>
      </c>
      <c r="B5" s="48" t="s">
        <v>144</v>
      </c>
      <c r="C5" s="55"/>
      <c r="D5" s="21"/>
    </row>
    <row r="6" spans="1:4" ht="15.6" x14ac:dyDescent="0.3">
      <c r="A6" s="54">
        <v>4</v>
      </c>
      <c r="B6" s="48" t="s">
        <v>145</v>
      </c>
      <c r="C6" s="55"/>
      <c r="D6" s="21"/>
    </row>
    <row r="7" spans="1:4" ht="15.6" x14ac:dyDescent="0.3">
      <c r="A7" s="54">
        <v>5</v>
      </c>
      <c r="B7" s="48" t="s">
        <v>172</v>
      </c>
      <c r="C7" s="55"/>
      <c r="D7" s="21"/>
    </row>
    <row r="8" spans="1:4" ht="15.6" x14ac:dyDescent="0.3">
      <c r="A8" s="54">
        <v>6</v>
      </c>
      <c r="B8" s="48" t="s">
        <v>98</v>
      </c>
      <c r="C8" s="56"/>
      <c r="D8" s="21"/>
    </row>
    <row r="9" spans="1:4" ht="15.6" x14ac:dyDescent="0.25">
      <c r="A9" s="54">
        <v>7</v>
      </c>
      <c r="B9" s="59"/>
      <c r="C9" s="57"/>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3"/>
  <dimension ref="A1:C13"/>
  <sheetViews>
    <sheetView workbookViewId="0">
      <selection activeCell="A2" sqref="A2:G2"/>
    </sheetView>
  </sheetViews>
  <sheetFormatPr baseColWidth="10" defaultColWidth="11.44140625" defaultRowHeight="13.2" x14ac:dyDescent="0.25"/>
  <cols>
    <col min="1" max="1" width="11.6640625" style="45" customWidth="1"/>
    <col min="2" max="2" width="56.6640625" style="45" customWidth="1"/>
    <col min="3" max="16384" width="11.44140625" style="45"/>
  </cols>
  <sheetData>
    <row r="1" spans="1:3" ht="13.8" thickBot="1" x14ac:dyDescent="0.3">
      <c r="A1" s="50" t="s">
        <v>94</v>
      </c>
      <c r="B1" s="51">
        <v>8</v>
      </c>
      <c r="C1" s="50">
        <f>MAX($A$3:$A$10)-1</f>
        <v>7</v>
      </c>
    </row>
    <row r="2" spans="1:3" ht="13.8" thickTop="1" x14ac:dyDescent="0.25">
      <c r="A2" s="52" t="s">
        <v>36</v>
      </c>
      <c r="B2" s="52" t="s">
        <v>37</v>
      </c>
      <c r="C2" s="50" t="s">
        <v>38</v>
      </c>
    </row>
    <row r="3" spans="1:3" ht="15.6" x14ac:dyDescent="0.3">
      <c r="A3" s="54">
        <v>1</v>
      </c>
      <c r="B3" s="48" t="s">
        <v>133</v>
      </c>
      <c r="C3" s="55"/>
    </row>
    <row r="4" spans="1:3" ht="15.6" x14ac:dyDescent="0.3">
      <c r="A4" s="54">
        <v>2</v>
      </c>
      <c r="B4" s="48" t="s">
        <v>134</v>
      </c>
      <c r="C4" s="55" t="s">
        <v>40</v>
      </c>
    </row>
    <row r="5" spans="1:3" ht="15.6" x14ac:dyDescent="0.3">
      <c r="A5" s="54">
        <v>3</v>
      </c>
      <c r="B5" s="48" t="s">
        <v>147</v>
      </c>
      <c r="C5" s="55"/>
    </row>
    <row r="6" spans="1:3" ht="15.6" x14ac:dyDescent="0.3">
      <c r="A6" s="54">
        <v>4</v>
      </c>
      <c r="B6" s="48" t="s">
        <v>148</v>
      </c>
      <c r="C6" s="55"/>
    </row>
    <row r="7" spans="1:3" ht="15.6" x14ac:dyDescent="0.3">
      <c r="A7" s="54">
        <v>5</v>
      </c>
      <c r="B7" s="48" t="s">
        <v>173</v>
      </c>
      <c r="C7" s="55"/>
    </row>
    <row r="8" spans="1:3" ht="15.6" x14ac:dyDescent="0.3">
      <c r="A8" s="54">
        <v>6</v>
      </c>
      <c r="B8" s="48" t="s">
        <v>202</v>
      </c>
      <c r="C8" s="55"/>
    </row>
    <row r="9" spans="1:3" ht="15.6" x14ac:dyDescent="0.3">
      <c r="A9" s="54">
        <v>7</v>
      </c>
      <c r="B9" s="48" t="s">
        <v>98</v>
      </c>
      <c r="C9" s="56"/>
    </row>
    <row r="10" spans="1:3" ht="13.8" x14ac:dyDescent="0.25">
      <c r="A10" s="54">
        <v>8</v>
      </c>
      <c r="B10" s="48"/>
      <c r="C10" s="57"/>
    </row>
    <row r="11" spans="1:3" ht="15.6" x14ac:dyDescent="0.3">
      <c r="A11" s="55"/>
      <c r="B11" s="57"/>
      <c r="C11" s="55"/>
    </row>
    <row r="12" spans="1:3" ht="15.6" x14ac:dyDescent="0.3">
      <c r="A12" s="55"/>
      <c r="B12" s="57"/>
      <c r="C12" s="55"/>
    </row>
    <row r="13" spans="1:3" ht="15.6" x14ac:dyDescent="0.3">
      <c r="A13" s="55"/>
      <c r="B13" s="57"/>
      <c r="C13" s="55"/>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4"/>
  <dimension ref="A1:C9"/>
  <sheetViews>
    <sheetView workbookViewId="0">
      <selection activeCell="A2" sqref="A2:G2"/>
    </sheetView>
  </sheetViews>
  <sheetFormatPr baseColWidth="10" defaultColWidth="11.44140625" defaultRowHeight="13.2" x14ac:dyDescent="0.25"/>
  <cols>
    <col min="1" max="1" width="13.109375" style="45" customWidth="1"/>
    <col min="2" max="2" width="62" style="45" customWidth="1"/>
    <col min="3" max="16384" width="11.44140625" style="45"/>
  </cols>
  <sheetData>
    <row r="1" spans="1:3" ht="13.8" thickBot="1" x14ac:dyDescent="0.3">
      <c r="A1" s="50" t="s">
        <v>132</v>
      </c>
      <c r="B1" s="62">
        <v>7</v>
      </c>
      <c r="C1" s="50">
        <f>MAX($A$3:$A$28)-1</f>
        <v>6</v>
      </c>
    </row>
    <row r="2" spans="1:3" ht="13.8" thickTop="1" x14ac:dyDescent="0.25">
      <c r="A2" s="52" t="s">
        <v>36</v>
      </c>
      <c r="B2" s="63" t="s">
        <v>37</v>
      </c>
      <c r="C2" s="50" t="s">
        <v>38</v>
      </c>
    </row>
    <row r="3" spans="1:3" x14ac:dyDescent="0.25">
      <c r="A3" s="48">
        <v>1</v>
      </c>
      <c r="B3" s="33" t="s">
        <v>157</v>
      </c>
      <c r="C3" s="48"/>
    </row>
    <row r="4" spans="1:3" x14ac:dyDescent="0.25">
      <c r="A4" s="48">
        <v>2</v>
      </c>
      <c r="B4" s="33" t="s">
        <v>158</v>
      </c>
      <c r="C4" s="48" t="s">
        <v>40</v>
      </c>
    </row>
    <row r="5" spans="1:3" x14ac:dyDescent="0.25">
      <c r="A5" s="48">
        <v>3</v>
      </c>
      <c r="B5" s="33" t="s">
        <v>169</v>
      </c>
      <c r="C5" s="48"/>
    </row>
    <row r="6" spans="1:3" ht="13.8" x14ac:dyDescent="0.25">
      <c r="A6" s="48">
        <v>4</v>
      </c>
      <c r="B6" s="47" t="s">
        <v>174</v>
      </c>
      <c r="C6" s="48"/>
    </row>
    <row r="7" spans="1:3" x14ac:dyDescent="0.25">
      <c r="A7" s="48">
        <v>5</v>
      </c>
      <c r="B7" s="33" t="s">
        <v>203</v>
      </c>
      <c r="C7" s="48"/>
    </row>
    <row r="8" spans="1:3" x14ac:dyDescent="0.25">
      <c r="A8" s="48">
        <v>6</v>
      </c>
      <c r="B8" s="33" t="s">
        <v>6</v>
      </c>
      <c r="C8" s="48"/>
    </row>
    <row r="9" spans="1:3" x14ac:dyDescent="0.25">
      <c r="A9" s="48">
        <v>7</v>
      </c>
      <c r="B9" s="33"/>
      <c r="C9" s="48"/>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5"/>
  <dimension ref="A1:C19"/>
  <sheetViews>
    <sheetView workbookViewId="0">
      <selection activeCell="A2" sqref="A2:G2"/>
    </sheetView>
  </sheetViews>
  <sheetFormatPr baseColWidth="10" defaultColWidth="11.44140625" defaultRowHeight="13.2" x14ac:dyDescent="0.25"/>
  <cols>
    <col min="1" max="1" width="13.109375" style="45" customWidth="1"/>
    <col min="2" max="2" width="61.33203125" style="45" customWidth="1"/>
    <col min="3" max="16384" width="11.44140625" style="45"/>
  </cols>
  <sheetData>
    <row r="1" spans="1:3" ht="13.8" thickBot="1" x14ac:dyDescent="0.3">
      <c r="A1" s="50" t="s">
        <v>122</v>
      </c>
      <c r="B1" s="51">
        <v>17</v>
      </c>
      <c r="C1" s="50">
        <f>MAX($A$3:$A$19)-1</f>
        <v>16</v>
      </c>
    </row>
    <row r="2" spans="1:3" ht="13.8" thickTop="1" x14ac:dyDescent="0.25">
      <c r="A2" s="52" t="s">
        <v>36</v>
      </c>
      <c r="B2" s="52" t="s">
        <v>37</v>
      </c>
      <c r="C2" s="50" t="s">
        <v>38</v>
      </c>
    </row>
    <row r="3" spans="1:3" x14ac:dyDescent="0.25">
      <c r="A3" s="48">
        <v>1</v>
      </c>
      <c r="B3" s="33" t="s">
        <v>165</v>
      </c>
      <c r="C3" s="48"/>
    </row>
    <row r="4" spans="1:3" x14ac:dyDescent="0.25">
      <c r="A4" s="48">
        <v>2</v>
      </c>
      <c r="B4" s="33" t="s">
        <v>166</v>
      </c>
      <c r="C4" s="48" t="s">
        <v>40</v>
      </c>
    </row>
    <row r="5" spans="1:3" x14ac:dyDescent="0.25">
      <c r="A5" s="48">
        <v>3</v>
      </c>
      <c r="B5" s="33" t="s">
        <v>136</v>
      </c>
      <c r="C5" s="69"/>
    </row>
    <row r="6" spans="1:3" x14ac:dyDescent="0.25">
      <c r="A6" s="48">
        <v>4</v>
      </c>
      <c r="B6" s="33" t="s">
        <v>137</v>
      </c>
      <c r="C6" s="50" t="s">
        <v>40</v>
      </c>
    </row>
    <row r="7" spans="1:3" x14ac:dyDescent="0.25">
      <c r="A7" s="48">
        <v>5</v>
      </c>
      <c r="B7" s="33" t="s">
        <v>138</v>
      </c>
      <c r="C7" s="29"/>
    </row>
    <row r="8" spans="1:3" x14ac:dyDescent="0.25">
      <c r="A8" s="48">
        <v>6</v>
      </c>
      <c r="B8" s="33" t="s">
        <v>139</v>
      </c>
      <c r="C8" s="29" t="s">
        <v>40</v>
      </c>
    </row>
    <row r="9" spans="1:3" x14ac:dyDescent="0.25">
      <c r="A9" s="48">
        <v>7</v>
      </c>
      <c r="B9" s="33" t="s">
        <v>140</v>
      </c>
      <c r="C9" s="29" t="s">
        <v>40</v>
      </c>
    </row>
    <row r="10" spans="1:3" x14ac:dyDescent="0.25">
      <c r="A10" s="48">
        <v>8</v>
      </c>
      <c r="B10" s="33" t="s">
        <v>163</v>
      </c>
      <c r="C10" s="48"/>
    </row>
    <row r="11" spans="1:3" x14ac:dyDescent="0.25">
      <c r="A11" s="48">
        <v>9</v>
      </c>
      <c r="B11" s="33" t="s">
        <v>164</v>
      </c>
      <c r="C11" s="48" t="s">
        <v>40</v>
      </c>
    </row>
    <row r="12" spans="1:3" x14ac:dyDescent="0.25">
      <c r="A12" s="48">
        <v>10</v>
      </c>
      <c r="B12" s="33" t="s">
        <v>177</v>
      </c>
      <c r="C12" s="48"/>
    </row>
    <row r="13" spans="1:3" ht="26.4" x14ac:dyDescent="0.25">
      <c r="A13" s="48">
        <v>11</v>
      </c>
      <c r="B13" s="33" t="s">
        <v>154</v>
      </c>
      <c r="C13" s="48"/>
    </row>
    <row r="14" spans="1:3" x14ac:dyDescent="0.25">
      <c r="A14" s="48">
        <v>12</v>
      </c>
      <c r="B14" s="33" t="s">
        <v>176</v>
      </c>
      <c r="C14" s="48"/>
    </row>
    <row r="15" spans="1:3" x14ac:dyDescent="0.25">
      <c r="A15" s="48">
        <v>13</v>
      </c>
      <c r="B15" s="33" t="s">
        <v>175</v>
      </c>
      <c r="C15" s="48"/>
    </row>
    <row r="16" spans="1:3" x14ac:dyDescent="0.25">
      <c r="A16" s="48">
        <v>14</v>
      </c>
      <c r="B16" s="33" t="s">
        <v>182</v>
      </c>
      <c r="C16" s="48"/>
    </row>
    <row r="17" spans="1:3" x14ac:dyDescent="0.25">
      <c r="A17" s="48">
        <v>15</v>
      </c>
      <c r="B17" s="33" t="s">
        <v>183</v>
      </c>
      <c r="C17" s="48" t="s">
        <v>40</v>
      </c>
    </row>
    <row r="18" spans="1:3" x14ac:dyDescent="0.25">
      <c r="A18" s="48">
        <v>16</v>
      </c>
      <c r="B18" s="33" t="s">
        <v>6</v>
      </c>
      <c r="C18" s="48"/>
    </row>
    <row r="19" spans="1:3" x14ac:dyDescent="0.25">
      <c r="A19" s="48">
        <v>17</v>
      </c>
      <c r="B19" s="33"/>
      <c r="C19" s="48"/>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6"/>
  <dimension ref="A1:C19"/>
  <sheetViews>
    <sheetView workbookViewId="0">
      <selection activeCell="A2" sqref="A2:G2"/>
    </sheetView>
  </sheetViews>
  <sheetFormatPr baseColWidth="10" defaultColWidth="11.44140625" defaultRowHeight="13.2" x14ac:dyDescent="0.25"/>
  <cols>
    <col min="1" max="1" width="13.109375" style="45" customWidth="1"/>
    <col min="2" max="2" width="54.44140625" style="45" bestFit="1" customWidth="1"/>
    <col min="3" max="16384" width="11.44140625" style="45"/>
  </cols>
  <sheetData>
    <row r="1" spans="1:3" ht="13.8" thickBot="1" x14ac:dyDescent="0.3">
      <c r="A1" s="50" t="s">
        <v>123</v>
      </c>
      <c r="B1" s="51">
        <v>17</v>
      </c>
      <c r="C1" s="50">
        <f>MAX($A$3:$A$19)-1</f>
        <v>16</v>
      </c>
    </row>
    <row r="2" spans="1:3" ht="13.8" thickTop="1" x14ac:dyDescent="0.25">
      <c r="A2" s="52" t="s">
        <v>36</v>
      </c>
      <c r="B2" s="52" t="s">
        <v>37</v>
      </c>
      <c r="C2" s="50" t="s">
        <v>38</v>
      </c>
    </row>
    <row r="3" spans="1:3" x14ac:dyDescent="0.25">
      <c r="A3" s="48">
        <v>1</v>
      </c>
      <c r="B3" s="33" t="s">
        <v>161</v>
      </c>
      <c r="C3" s="48"/>
    </row>
    <row r="4" spans="1:3" x14ac:dyDescent="0.25">
      <c r="A4" s="48">
        <v>2</v>
      </c>
      <c r="B4" s="33" t="s">
        <v>162</v>
      </c>
      <c r="C4" s="48" t="s">
        <v>40</v>
      </c>
    </row>
    <row r="5" spans="1:3" x14ac:dyDescent="0.25">
      <c r="A5" s="48">
        <v>3</v>
      </c>
      <c r="B5" s="33" t="s">
        <v>136</v>
      </c>
      <c r="C5" s="69"/>
    </row>
    <row r="6" spans="1:3" ht="26.4" x14ac:dyDescent="0.25">
      <c r="A6" s="48">
        <v>4</v>
      </c>
      <c r="B6" s="33" t="s">
        <v>137</v>
      </c>
      <c r="C6" s="50" t="s">
        <v>40</v>
      </c>
    </row>
    <row r="7" spans="1:3" x14ac:dyDescent="0.25">
      <c r="A7" s="48">
        <v>5</v>
      </c>
      <c r="B7" s="33" t="s">
        <v>138</v>
      </c>
      <c r="C7" s="29"/>
    </row>
    <row r="8" spans="1:3" x14ac:dyDescent="0.25">
      <c r="A8" s="48">
        <v>6</v>
      </c>
      <c r="B8" s="33" t="s">
        <v>139</v>
      </c>
      <c r="C8" s="29" t="s">
        <v>40</v>
      </c>
    </row>
    <row r="9" spans="1:3" x14ac:dyDescent="0.25">
      <c r="A9" s="48">
        <v>7</v>
      </c>
      <c r="B9" s="33" t="s">
        <v>140</v>
      </c>
      <c r="C9" s="29" t="s">
        <v>40</v>
      </c>
    </row>
    <row r="10" spans="1:3" x14ac:dyDescent="0.25">
      <c r="A10" s="48">
        <v>8</v>
      </c>
      <c r="B10" s="33" t="s">
        <v>163</v>
      </c>
      <c r="C10" s="29"/>
    </row>
    <row r="11" spans="1:3" x14ac:dyDescent="0.25">
      <c r="A11" s="48">
        <v>9</v>
      </c>
      <c r="B11" s="33" t="s">
        <v>164</v>
      </c>
      <c r="C11" s="29" t="s">
        <v>40</v>
      </c>
    </row>
    <row r="12" spans="1:3" x14ac:dyDescent="0.25">
      <c r="A12" s="48">
        <v>10</v>
      </c>
      <c r="B12" s="33" t="s">
        <v>146</v>
      </c>
      <c r="C12" s="29"/>
    </row>
    <row r="13" spans="1:3" ht="26.4" x14ac:dyDescent="0.25">
      <c r="A13" s="48">
        <v>11</v>
      </c>
      <c r="B13" s="33" t="s">
        <v>154</v>
      </c>
      <c r="C13" s="29"/>
    </row>
    <row r="14" spans="1:3" x14ac:dyDescent="0.25">
      <c r="A14" s="48">
        <v>12</v>
      </c>
      <c r="B14" s="33" t="s">
        <v>153</v>
      </c>
      <c r="C14" s="29"/>
    </row>
    <row r="15" spans="1:3" x14ac:dyDescent="0.25">
      <c r="A15" s="48">
        <v>13</v>
      </c>
      <c r="B15" s="33" t="s">
        <v>175</v>
      </c>
      <c r="C15" s="29"/>
    </row>
    <row r="16" spans="1:3" x14ac:dyDescent="0.25">
      <c r="A16" s="48">
        <v>14</v>
      </c>
      <c r="B16" s="33" t="s">
        <v>182</v>
      </c>
      <c r="C16" s="48"/>
    </row>
    <row r="17" spans="1:3" x14ac:dyDescent="0.25">
      <c r="A17" s="48">
        <v>15</v>
      </c>
      <c r="B17" s="33" t="s">
        <v>183</v>
      </c>
      <c r="C17" s="48" t="s">
        <v>40</v>
      </c>
    </row>
    <row r="18" spans="1:3" x14ac:dyDescent="0.25">
      <c r="A18" s="48">
        <v>16</v>
      </c>
      <c r="B18" s="33" t="s">
        <v>6</v>
      </c>
      <c r="C18" s="48"/>
    </row>
    <row r="19" spans="1:3" x14ac:dyDescent="0.25">
      <c r="A19" s="48">
        <v>17</v>
      </c>
      <c r="B19" s="33"/>
      <c r="C19" s="48"/>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7"/>
  <dimension ref="A1:C19"/>
  <sheetViews>
    <sheetView topLeftCell="A2" workbookViewId="0">
      <selection activeCell="A2" sqref="A2:G2"/>
    </sheetView>
  </sheetViews>
  <sheetFormatPr baseColWidth="10" defaultColWidth="11.44140625" defaultRowHeight="13.2" x14ac:dyDescent="0.25"/>
  <cols>
    <col min="1" max="1" width="13.109375" style="45" customWidth="1"/>
    <col min="2" max="2" width="54.44140625" style="45" bestFit="1" customWidth="1"/>
    <col min="3" max="16384" width="11.44140625" style="45"/>
  </cols>
  <sheetData>
    <row r="1" spans="1:3" ht="13.8" thickBot="1" x14ac:dyDescent="0.3">
      <c r="A1" s="50" t="s">
        <v>124</v>
      </c>
      <c r="B1" s="51">
        <v>17</v>
      </c>
      <c r="C1" s="50">
        <f>MAX($A$3:$A$19)-1</f>
        <v>16</v>
      </c>
    </row>
    <row r="2" spans="1:3" ht="13.8" thickTop="1" x14ac:dyDescent="0.25">
      <c r="A2" s="52" t="s">
        <v>36</v>
      </c>
      <c r="B2" s="52" t="s">
        <v>37</v>
      </c>
      <c r="C2" s="50" t="s">
        <v>38</v>
      </c>
    </row>
    <row r="3" spans="1:3" x14ac:dyDescent="0.25">
      <c r="A3" s="48">
        <v>1</v>
      </c>
      <c r="B3" s="33" t="s">
        <v>161</v>
      </c>
      <c r="C3" s="48"/>
    </row>
    <row r="4" spans="1:3" x14ac:dyDescent="0.25">
      <c r="A4" s="48">
        <v>2</v>
      </c>
      <c r="B4" s="33" t="s">
        <v>162</v>
      </c>
      <c r="C4" s="48" t="s">
        <v>40</v>
      </c>
    </row>
    <row r="5" spans="1:3" x14ac:dyDescent="0.25">
      <c r="A5" s="48">
        <v>3</v>
      </c>
      <c r="B5" s="33" t="s">
        <v>136</v>
      </c>
      <c r="C5" s="69"/>
    </row>
    <row r="6" spans="1:3" ht="26.4" x14ac:dyDescent="0.25">
      <c r="A6" s="48">
        <v>4</v>
      </c>
      <c r="B6" s="33" t="s">
        <v>137</v>
      </c>
      <c r="C6" s="50" t="s">
        <v>40</v>
      </c>
    </row>
    <row r="7" spans="1:3" x14ac:dyDescent="0.25">
      <c r="A7" s="48">
        <v>5</v>
      </c>
      <c r="B7" s="33" t="s">
        <v>138</v>
      </c>
      <c r="C7" s="29"/>
    </row>
    <row r="8" spans="1:3" x14ac:dyDescent="0.25">
      <c r="A8" s="48">
        <v>6</v>
      </c>
      <c r="B8" s="33" t="s">
        <v>139</v>
      </c>
      <c r="C8" s="29" t="s">
        <v>40</v>
      </c>
    </row>
    <row r="9" spans="1:3" x14ac:dyDescent="0.25">
      <c r="A9" s="48">
        <v>7</v>
      </c>
      <c r="B9" s="33" t="s">
        <v>140</v>
      </c>
      <c r="C9" s="29" t="s">
        <v>40</v>
      </c>
    </row>
    <row r="10" spans="1:3" x14ac:dyDescent="0.25">
      <c r="A10" s="48">
        <v>8</v>
      </c>
      <c r="B10" s="33" t="s">
        <v>163</v>
      </c>
      <c r="C10" s="48"/>
    </row>
    <row r="11" spans="1:3" x14ac:dyDescent="0.25">
      <c r="A11" s="48">
        <v>9</v>
      </c>
      <c r="B11" s="33" t="s">
        <v>164</v>
      </c>
      <c r="C11" s="48" t="s">
        <v>40</v>
      </c>
    </row>
    <row r="12" spans="1:3" x14ac:dyDescent="0.25">
      <c r="A12" s="48">
        <v>10</v>
      </c>
      <c r="B12" s="33" t="s">
        <v>146</v>
      </c>
      <c r="C12" s="48"/>
    </row>
    <row r="13" spans="1:3" ht="26.4" x14ac:dyDescent="0.25">
      <c r="A13" s="48">
        <v>11</v>
      </c>
      <c r="B13" s="33" t="s">
        <v>154</v>
      </c>
      <c r="C13" s="48"/>
    </row>
    <row r="14" spans="1:3" x14ac:dyDescent="0.25">
      <c r="A14" s="48">
        <v>12</v>
      </c>
      <c r="B14" s="33" t="s">
        <v>153</v>
      </c>
      <c r="C14" s="48"/>
    </row>
    <row r="15" spans="1:3" x14ac:dyDescent="0.25">
      <c r="A15" s="48">
        <v>13</v>
      </c>
      <c r="B15" s="33" t="s">
        <v>175</v>
      </c>
      <c r="C15" s="48"/>
    </row>
    <row r="16" spans="1:3" x14ac:dyDescent="0.25">
      <c r="A16" s="48">
        <v>14</v>
      </c>
      <c r="B16" s="33" t="s">
        <v>182</v>
      </c>
      <c r="C16" s="48"/>
    </row>
    <row r="17" spans="1:3" x14ac:dyDescent="0.25">
      <c r="A17" s="48">
        <v>15</v>
      </c>
      <c r="B17" s="33" t="s">
        <v>183</v>
      </c>
      <c r="C17" s="48" t="s">
        <v>40</v>
      </c>
    </row>
    <row r="18" spans="1:3" x14ac:dyDescent="0.25">
      <c r="A18" s="48">
        <v>16</v>
      </c>
      <c r="B18" s="33" t="s">
        <v>6</v>
      </c>
      <c r="C18" s="48"/>
    </row>
    <row r="19" spans="1:3" x14ac:dyDescent="0.25">
      <c r="A19" s="48">
        <v>17</v>
      </c>
      <c r="B19" s="33"/>
      <c r="C19" s="48"/>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
  <sheetViews>
    <sheetView workbookViewId="0">
      <selection activeCell="A2" sqref="A2:G2"/>
    </sheetView>
  </sheetViews>
  <sheetFormatPr baseColWidth="10" defaultColWidth="11.44140625" defaultRowHeight="13.2" x14ac:dyDescent="0.25"/>
  <cols>
    <col min="1" max="1" width="13.109375" style="45" customWidth="1"/>
    <col min="2" max="2" width="54.44140625" style="45" bestFit="1" customWidth="1"/>
    <col min="3" max="16384" width="11.44140625" style="45"/>
  </cols>
  <sheetData>
    <row r="1" spans="1:3" ht="13.8" thickBot="1" x14ac:dyDescent="0.3">
      <c r="A1" s="50" t="s">
        <v>168</v>
      </c>
      <c r="B1" s="51">
        <v>6</v>
      </c>
      <c r="C1" s="50">
        <f>MAX($A$3:$A$8)-1</f>
        <v>5</v>
      </c>
    </row>
    <row r="2" spans="1:3" ht="13.8" thickTop="1" x14ac:dyDescent="0.25">
      <c r="A2" s="52" t="s">
        <v>36</v>
      </c>
      <c r="B2" s="52" t="s">
        <v>37</v>
      </c>
      <c r="C2" s="50" t="s">
        <v>38</v>
      </c>
    </row>
    <row r="3" spans="1:3" x14ac:dyDescent="0.25">
      <c r="A3" s="48">
        <v>1</v>
      </c>
      <c r="B3" s="50" t="s">
        <v>178</v>
      </c>
      <c r="C3" s="48"/>
    </row>
    <row r="4" spans="1:3" x14ac:dyDescent="0.25">
      <c r="A4" s="48">
        <v>2</v>
      </c>
      <c r="B4" s="50" t="s">
        <v>179</v>
      </c>
      <c r="C4" s="48" t="s">
        <v>40</v>
      </c>
    </row>
    <row r="5" spans="1:3" x14ac:dyDescent="0.25">
      <c r="A5" s="48">
        <v>3</v>
      </c>
      <c r="B5" s="50" t="s">
        <v>180</v>
      </c>
      <c r="C5" s="48"/>
    </row>
    <row r="6" spans="1:3" x14ac:dyDescent="0.25">
      <c r="A6" s="48">
        <v>4</v>
      </c>
      <c r="B6" s="50" t="s">
        <v>184</v>
      </c>
      <c r="C6" s="48"/>
    </row>
    <row r="7" spans="1:3" x14ac:dyDescent="0.25">
      <c r="A7" s="48">
        <v>5</v>
      </c>
      <c r="B7" s="33" t="s">
        <v>6</v>
      </c>
      <c r="C7" s="48"/>
    </row>
    <row r="8" spans="1:3" x14ac:dyDescent="0.25">
      <c r="A8" s="48">
        <v>6</v>
      </c>
      <c r="B8" s="33"/>
      <c r="C8" s="48"/>
    </row>
  </sheetData>
  <pageMargins left="0.78740157499999996" right="0.78740157499999996" top="0.984251969" bottom="0.984251969" header="0.4921259845" footer="0.492125984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19</vt:i4>
      </vt:variant>
      <vt:variant>
        <vt:lpstr>Benannte Bereiche</vt:lpstr>
      </vt:variant>
      <vt:variant>
        <vt:i4>8</vt:i4>
      </vt:variant>
    </vt:vector>
  </HeadingPairs>
  <TitlesOfParts>
    <vt:vector size="27" baseType="lpstr">
      <vt:lpstr>Hints1</vt:lpstr>
      <vt:lpstr>Reporting</vt:lpstr>
      <vt:lpstr>Hinweise1</vt:lpstr>
      <vt:lpstr>Hinweise2</vt:lpstr>
      <vt:lpstr>Hinweise3</vt:lpstr>
      <vt:lpstr>Ergebnisangabe</vt:lpstr>
      <vt:lpstr>Kontakt</vt:lpstr>
      <vt:lpstr>Teilnehmerdaten</vt:lpstr>
      <vt:lpstr>Ergebnisse</vt:lpstr>
      <vt:lpstr>Mitteilungen</vt:lpstr>
      <vt:lpstr>Trockenmasse</vt:lpstr>
      <vt:lpstr>Gesamtasche</vt:lpstr>
      <vt:lpstr>Säureunlösliche Asche</vt:lpstr>
      <vt:lpstr>Wasserlösliche Asche</vt:lpstr>
      <vt:lpstr>WasserlöslicherExtraktanteil</vt:lpstr>
      <vt:lpstr>Coffein</vt:lpstr>
      <vt:lpstr>Theobromin</vt:lpstr>
      <vt:lpstr>Theophyllin</vt:lpstr>
      <vt:lpstr>Gesamtpolyphenole</vt:lpstr>
      <vt:lpstr>Hinweise3!_ftn1</vt:lpstr>
      <vt:lpstr>Hints1!_ftnref1</vt:lpstr>
      <vt:lpstr>Hinweise1!_ftnref1</vt:lpstr>
      <vt:lpstr>Hinweise1!Druckbereich</vt:lpstr>
      <vt:lpstr>Hinweise2!Druckbereich</vt:lpstr>
      <vt:lpstr>Ergebnisangabe!OLE_LINK1</vt:lpstr>
      <vt:lpstr>Reporting!OLE_LINK1</vt:lpstr>
      <vt:lpstr>Reporting!OLE_LINK2</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 und Ralf Lippold</dc:creator>
  <cp:lastModifiedBy>Laborvergleichsuntersuchungen Lippold</cp:lastModifiedBy>
  <cp:lastPrinted>2014-08-27T11:02:48Z</cp:lastPrinted>
  <dcterms:created xsi:type="dcterms:W3CDTF">2005-02-14T18:41:01Z</dcterms:created>
  <dcterms:modified xsi:type="dcterms:W3CDTF">2020-08-11T19:40:13Z</dcterms:modified>
</cp:coreProperties>
</file>