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1506" yWindow="-14" windowWidth="11561" windowHeight="9170" activeTab="6"/>
  </bookViews>
  <sheets>
    <sheet name="Hints1" sheetId="48" r:id="rId1"/>
    <sheet name="Reporting" sheetId="49" r:id="rId2"/>
    <sheet name="Hinweise1" sheetId="50" r:id="rId3"/>
    <sheet name="Hinweise2" sheetId="51" r:id="rId4"/>
    <sheet name="Hinweise3" sheetId="52" r:id="rId5"/>
    <sheet name="Ergebnisangabe" sheetId="56" r:id="rId6"/>
    <sheet name="Kontakt" sheetId="54" r:id="rId7"/>
    <sheet name="Teilnehmerdaten" sheetId="17" state="hidden" r:id="rId8"/>
    <sheet name="Ergebnisse" sheetId="5" r:id="rId9"/>
    <sheet name="Mitteilungen" sheetId="15" r:id="rId10"/>
    <sheet name="Parameter1" sheetId="18" state="hidden" r:id="rId11"/>
    <sheet name="Parameter2" sheetId="21" state="hidden" r:id="rId12"/>
    <sheet name="Parameter3" sheetId="22" state="hidden" r:id="rId13"/>
    <sheet name="Parameter4" sheetId="23" state="hidden" r:id="rId14"/>
    <sheet name="Parameter5" sheetId="24" state="hidden" r:id="rId15"/>
    <sheet name="Parameter6" sheetId="25" state="hidden" r:id="rId16"/>
    <sheet name="Parameter7" sheetId="26" state="hidden" r:id="rId17"/>
    <sheet name="Parameter8" sheetId="27" state="hidden" r:id="rId18"/>
    <sheet name="Bittereinheiten" sheetId="47" state="hidden" r:id="rId19"/>
    <sheet name="Diacetyl" sheetId="55" state="hidden" r:id="rId20"/>
  </sheets>
  <externalReferences>
    <externalReference r:id="rId21"/>
    <externalReference r:id="rId22"/>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#REF!</definedName>
    <definedName name="_xlnm.Print_Area" localSheetId="2">Hinweise1!$A$1:$C$18</definedName>
    <definedName name="_xlnm.Print_Area" localSheetId="3">Hinweise2!$A$1:$C$8</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5">#REF!</definedName>
    <definedName name="Parameter2" localSheetId="6">#REF!</definedName>
    <definedName name="Parameter2">Parameter2!$B$5:$B$18</definedName>
    <definedName name="Parameter2alt">#REF!</definedName>
    <definedName name="test" localSheetId="5">[1]Parameter2!$B$3:$B$18</definedName>
    <definedName name="test" localSheetId="4">[2]Parameter2!$B$3:$B$18</definedName>
    <definedName name="test" localSheetId="6">[2]Parameter2!$B$3:$B$18</definedName>
    <definedName name="test" localSheetId="1">[1]Parameter2!$B$3:$B$18</definedName>
    <definedName name="test">[1]Parameter2!$B$3:$B$18</definedName>
  </definedNames>
  <calcPr calcId="145621"/>
</workbook>
</file>

<file path=xl/calcChain.xml><?xml version="1.0" encoding="utf-8"?>
<calcChain xmlns="http://schemas.openxmlformats.org/spreadsheetml/2006/main">
  <c r="A54" i="5" l="1"/>
  <c r="H31" i="5"/>
  <c r="F31" i="5"/>
  <c r="B4" i="17"/>
  <c r="C1" i="55"/>
  <c r="F4" i="5"/>
  <c r="F5" i="5"/>
  <c r="A13" i="5"/>
  <c r="A14" i="5"/>
  <c r="F22" i="5"/>
  <c r="I34" i="5"/>
  <c r="A35" i="5" s="1"/>
  <c r="F23" i="5"/>
  <c r="I36" i="5"/>
  <c r="A37" i="5" s="1"/>
  <c r="F24" i="5"/>
  <c r="I38" i="5" s="1"/>
  <c r="A39" i="5" s="1"/>
  <c r="F25" i="5"/>
  <c r="I40" i="5"/>
  <c r="A41" i="5" s="1"/>
  <c r="F26" i="5"/>
  <c r="I42" i="5"/>
  <c r="A43" i="5" s="1"/>
  <c r="F27" i="5"/>
  <c r="I44" i="5" s="1"/>
  <c r="F28" i="5"/>
  <c r="I46" i="5" s="1"/>
  <c r="F29" i="5"/>
  <c r="I48" i="5" s="1"/>
  <c r="F30" i="5"/>
  <c r="I52" i="5"/>
  <c r="A53" i="5" s="1"/>
  <c r="A34" i="5"/>
  <c r="A36" i="5"/>
  <c r="A38" i="5"/>
  <c r="A40" i="5"/>
  <c r="A42" i="5"/>
  <c r="A44" i="5"/>
  <c r="A46" i="5"/>
  <c r="A48" i="5"/>
  <c r="A52" i="5"/>
  <c r="B16" i="54"/>
  <c r="B17" i="54"/>
  <c r="B18" i="54"/>
  <c r="B19" i="54"/>
  <c r="H1" i="15"/>
  <c r="A1" i="18"/>
  <c r="C1" i="18"/>
  <c r="H22" i="5"/>
  <c r="A1" i="21"/>
  <c r="C1" i="21"/>
  <c r="H23" i="5"/>
  <c r="A1" i="22"/>
  <c r="C1" i="22"/>
  <c r="H24" i="5"/>
  <c r="A1" i="23"/>
  <c r="C1" i="23"/>
  <c r="H25" i="5"/>
  <c r="A1" i="24"/>
  <c r="C1" i="24"/>
  <c r="H26" i="5"/>
  <c r="A1" i="25"/>
  <c r="C1" i="25"/>
  <c r="H27" i="5" s="1"/>
  <c r="A1" i="26"/>
  <c r="C1" i="26"/>
  <c r="H28" i="5" s="1"/>
  <c r="A1" i="27"/>
  <c r="C1" i="27"/>
  <c r="H29" i="5" s="1"/>
  <c r="A1" i="47"/>
  <c r="C1" i="47"/>
  <c r="H30" i="5"/>
  <c r="B1" i="17"/>
  <c r="B2" i="17"/>
  <c r="D5" i="17"/>
  <c r="D8" i="17" s="1"/>
  <c r="B5" i="17" s="1"/>
  <c r="B6" i="17"/>
  <c r="B7" i="17"/>
  <c r="B10" i="17"/>
  <c r="C10" i="17"/>
  <c r="B11" i="17"/>
  <c r="C11" i="17"/>
  <c r="B12" i="17"/>
  <c r="C12" i="17"/>
  <c r="B13" i="17"/>
  <c r="C13" i="17"/>
  <c r="B14" i="17"/>
  <c r="C14" i="17"/>
  <c r="B15" i="17"/>
  <c r="C15" i="17"/>
  <c r="B16" i="17"/>
  <c r="C16" i="17"/>
  <c r="B17" i="17"/>
  <c r="C17" i="17"/>
  <c r="B18" i="17"/>
  <c r="C18" i="17"/>
  <c r="I54" i="5"/>
  <c r="A55" i="5"/>
  <c r="A49" i="5" l="1"/>
  <c r="A47" i="5"/>
  <c r="A45"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6" authorId="0">
      <text>
        <r>
          <rPr>
            <sz val="8"/>
            <color indexed="81"/>
            <rFont val="Tahoma"/>
            <family val="2"/>
          </rPr>
          <t xml:space="preserve">Falls Sie nach einer </t>
        </r>
        <r>
          <rPr>
            <b/>
            <sz val="8"/>
            <color indexed="81"/>
            <rFont val="Tahoma"/>
            <family val="2"/>
          </rPr>
          <t>erfolgreichen</t>
        </r>
        <r>
          <rPr>
            <sz val="8"/>
            <color indexed="81"/>
            <rFont val="Tahoma"/>
            <family val="2"/>
          </rPr>
          <t xml:space="preserve"> Übermittlung Ihrer Ergebnisse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 ref="D21" authorId="0">
      <text>
        <r>
          <rPr>
            <b/>
            <sz val="8"/>
            <color indexed="81"/>
            <rFont val="Tahoma"/>
            <family val="2"/>
          </rPr>
          <t>LVU:</t>
        </r>
        <r>
          <rPr>
            <sz val="8"/>
            <color indexed="81"/>
            <rFont val="Tahoma"/>
            <family val="2"/>
          </rPr>
          <t xml:space="preserve">
Tragen Sie in der ersten Spalte das Ergebnis des ersten Analysengangs ein</t>
        </r>
      </text>
    </comment>
    <comment ref="E21" authorId="0">
      <text>
        <r>
          <rPr>
            <b/>
            <sz val="8"/>
            <color indexed="81"/>
            <rFont val="Tahoma"/>
            <family val="2"/>
          </rPr>
          <t>LVU:</t>
        </r>
        <r>
          <rPr>
            <sz val="8"/>
            <color indexed="81"/>
            <rFont val="Tahoma"/>
            <family val="2"/>
          </rPr>
          <t xml:space="preserve">
Tragen Sie in der zweiten Spalte das Ergebnis des zweiten Analysengangs ein</t>
        </r>
      </text>
    </comment>
  </commentList>
</comments>
</file>

<file path=xl/sharedStrings.xml><?xml version="1.0" encoding="utf-8"?>
<sst xmlns="http://schemas.openxmlformats.org/spreadsheetml/2006/main" count="297" uniqueCount="207">
  <si>
    <t>Parameter</t>
  </si>
  <si>
    <t>Einheit</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</si>
  <si>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</si>
  <si>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</si>
  <si>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</si>
  <si>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</si>
  <si>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</si>
  <si>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</si>
  <si>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</si>
  <si>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</si>
  <si>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</si>
  <si>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</si>
  <si>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</si>
  <si>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</si>
  <si>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</si>
  <si>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</si>
  <si>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</si>
  <si>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</si>
  <si>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</si>
  <si>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</si>
  <si>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</si>
  <si>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</si>
  <si>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</si>
  <si>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</si>
  <si>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</si>
  <si>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</si>
  <si>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</si>
  <si>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</si>
  <si>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</si>
  <si>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</si>
  <si>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</si>
  <si>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</si>
  <si>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</si>
  <si>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</si>
  <si>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</si>
  <si>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</si>
  <si>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</si>
  <si>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</si>
  <si>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</si>
  <si>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</si>
  <si>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</si>
  <si>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</si>
  <si>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pH-Wert</t>
  </si>
  <si>
    <t>ohne</t>
  </si>
  <si>
    <t>Teilnahmen</t>
  </si>
  <si>
    <t>Teilnahme</t>
  </si>
  <si>
    <t>Potentiometrisch</t>
  </si>
  <si>
    <t>Tabelle wurde bereits einmal erfolgreich gesendet, es handelt sich um eine Aktualisierung:</t>
  </si>
  <si>
    <t>Signifikante
Stellen</t>
  </si>
  <si>
    <t>Deadline</t>
  </si>
  <si>
    <t>interne Teilnahme:</t>
  </si>
  <si>
    <t>Kontaktperson</t>
  </si>
  <si>
    <t>Contact person</t>
  </si>
  <si>
    <t>Name</t>
  </si>
  <si>
    <t>eMail</t>
  </si>
  <si>
    <t>eMail-Address</t>
  </si>
  <si>
    <t>Telefon (inklusive Vorwahl):</t>
  </si>
  <si>
    <t>telefone (including country and area code)</t>
  </si>
  <si>
    <t>Hinweise zur Ergebnisübermittlung und zur Ergebnisangabe</t>
  </si>
  <si>
    <t>Nach der in der Tabelle "Ergebnisse" aufgeführten Deadline eingehende Ergebnisse werden bei der Auswertung nicht berücksichtigt.</t>
  </si>
  <si>
    <t>Ergebnisangabe mit 3 signifikanten Ziffern [mg/kg]</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</si>
  <si>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</si>
  <si>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</si>
  <si>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</si>
  <si>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</si>
  <si>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</si>
  <si>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</si>
  <si>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Ergebnisdatenblatt (Resultsheet)</t>
  </si>
  <si>
    <t>Kunden-Nr. (Client-Nb.)</t>
  </si>
  <si>
    <t>Postleitzahl (ZIP-Code)</t>
  </si>
  <si>
    <t>Annahmeschluss/Deadline:</t>
  </si>
  <si>
    <t>Relative Dichte 20°C/20°C</t>
  </si>
  <si>
    <t>Alkohol</t>
  </si>
  <si>
    <t>Extrakt scheinbar</t>
  </si>
  <si>
    <t>Extrakt wirklich</t>
  </si>
  <si>
    <t>Stammwürze</t>
  </si>
  <si>
    <t>% vol</t>
  </si>
  <si>
    <t>g/100 g</t>
  </si>
  <si>
    <r>
      <t xml:space="preserve">Titrierbare Gesamtsäure
</t>
    </r>
    <r>
      <rPr>
        <sz val="11"/>
        <rFont val="Times New Roman"/>
        <family val="1"/>
      </rPr>
      <t>bis pH-Wert 7,0 - als Milchsäure</t>
    </r>
  </si>
  <si>
    <r>
      <t xml:space="preserve">Titrierbare Gesamtsäure
</t>
    </r>
    <r>
      <rPr>
        <sz val="11"/>
        <rFont val="Times New Roman"/>
        <family val="1"/>
      </rPr>
      <t>bis pH-Wert 8,1 - als Milchsäure</t>
    </r>
  </si>
  <si>
    <t>Biegeschwinger</t>
  </si>
  <si>
    <t>densitometrisch mit Biegeschwinger</t>
  </si>
  <si>
    <t>pyknometrisch</t>
  </si>
  <si>
    <t>§ 64 LFGB Nr. L 36.00-3</t>
  </si>
  <si>
    <t>§ 64 LFGB Nr. L 36.00-3, modifiziert</t>
  </si>
  <si>
    <t>§ 64 LFGB Nr. L 36.00-3a</t>
  </si>
  <si>
    <t>§ 64 LFGB Nr. L 36.00-3a, modifiziert</t>
  </si>
  <si>
    <t>Aus Dichte und Brechungsindex berechnet</t>
  </si>
  <si>
    <t>einfache Destillation; Dichte des Destillats mit Biegeschwinger bestimmt</t>
  </si>
  <si>
    <t>einfache Destillation; Dichte des Destillats pyknometrisch bestimmt</t>
  </si>
  <si>
    <t>Enzymatisch nach r-biopharm / Roche Nr. 10176290035</t>
  </si>
  <si>
    <t>§ 64 LFGB Nr. L 36.00-4</t>
  </si>
  <si>
    <t>§ 64 LFGB Nr. L 36.00-4, modifiziert</t>
  </si>
  <si>
    <t>Berechnet aus Dichte</t>
  </si>
  <si>
    <t>Berechnet aus Tauchgewichtsverhältnis</t>
  </si>
  <si>
    <t>§ 64 LFGB Nr. L 36.00-4 Tabelle 1</t>
  </si>
  <si>
    <t>Berechnet</t>
  </si>
  <si>
    <t>berechnet</t>
  </si>
  <si>
    <t>§ 64 LFGB Nr. L 36.00-5</t>
  </si>
  <si>
    <t>§ 64 LFGB Nr. L 36.00-5, modifiziert</t>
  </si>
  <si>
    <t>§ 64 LFGB Nr. L 31.00-3</t>
  </si>
  <si>
    <t>§ 64 LFGB Nr. L 31.00-3, modifiziert</t>
  </si>
  <si>
    <t>Titration mit potentiometrischer Endpunktsbestimmung</t>
  </si>
  <si>
    <t>29</t>
  </si>
  <si>
    <t>Bier</t>
  </si>
  <si>
    <t>§ 64 LFGB Nr. L 36.00-2</t>
  </si>
  <si>
    <t>§ 64 LFGB Nr. L 36.00-2, modifiziert</t>
  </si>
  <si>
    <t>Biermessplatz, bestehend aus Biegeschwinger und Alcolyzer (NIR-Spektrometer)</t>
  </si>
  <si>
    <t>Destillation, Biegeschwinger</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</si>
  <si>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</si>
  <si>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</si>
  <si>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</si>
  <si>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</si>
  <si>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</si>
  <si>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Hinweise zur Auswertung</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</si>
  <si>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</si>
  <si>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</si>
  <si>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</si>
  <si>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</si>
  <si>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</si>
  <si>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eMail-Kontrolle:</t>
  </si>
  <si>
    <t>Ergebnis der Überprüfung:</t>
  </si>
  <si>
    <t>Schreiben Sie Ihre Daten in die gelb hinterlegten Felder. Geben Sie Ihre Ergebnisse in den aufgeführten Einheiten an.
Write your data into the yellow cells. Give your results in the units of column 2.</t>
  </si>
  <si>
    <t>Geben Sie Ihre Ergebnisse mit den in Spalte 3 aufgeführten signifikanten Stellen an. Beispiele hierzu sind in "Hinweise1" enthalten.
Report your results with in column 3 shown significant numbers (there are some examples in sheet "hints1" .</t>
  </si>
  <si>
    <t>Falls Sie einen Parameter nicht bearbeiten, lassen Sie die zugehörigen Ergebnisdatenfelder bitte leer.
If you are not analysing parameters in your laboratory do not write anything into the corresponding fields for the results.</t>
  </si>
  <si>
    <t>Zur Beschreibung des Analysenverfahrens verwenden Sie bitte die im unteren Teil dieses Datenblatts enthaltenen Auswahlfelder.
To describe your method use the Pulldown-menus following after the result area.</t>
  </si>
  <si>
    <t>Untersuchungsergebnisse</t>
  </si>
  <si>
    <t xml:space="preserve">Zunächst werden alle mitgeteilten Laborergebnisse berücksichtigt und die darüber berechneten
statistischen Kenndaten für die Parameter aufgeführt. </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</si>
  <si>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</si>
  <si>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</si>
  <si>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</si>
  <si>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t>Analytica-EBC 9.43.2</t>
  </si>
  <si>
    <t>Analytica-EBC 9.2.1</t>
  </si>
  <si>
    <t>Analytica-EBC 9.4</t>
  </si>
  <si>
    <t>VO(EWG) Nr. 2676/90, Anhang Nr. 13.5.2  (potentiometrisch)</t>
  </si>
  <si>
    <t>VO(EWG) Nr. 2676/90, Anhang Nr. 13.5.3 (mit Bromthymolblau und Farbvergleichslösung)</t>
  </si>
  <si>
    <t>Tabellenwerte nach Schweizerisches Lebensmittelbuch (Tabelle 3)</t>
  </si>
  <si>
    <t>Halbautomatische Bestimmung der Dichte und des Brechungsindexes</t>
  </si>
  <si>
    <t>Berechnet nach Tabarié</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</si>
  <si>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</si>
  <si>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</si>
  <si>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</si>
  <si>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</si>
  <si>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</si>
  <si>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</si>
  <si>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</si>
  <si>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ja / yes</t>
  </si>
  <si>
    <t>nein / no</t>
  </si>
  <si>
    <t>IFU Nr. 3</t>
  </si>
  <si>
    <t>§ 64 LFGB Nr. L 20.01/02-2</t>
  </si>
  <si>
    <t>§ 64 LFGB Nr. L 20.01/02-2, modifiziert</t>
  </si>
  <si>
    <t>Bittereinheiten</t>
  </si>
  <si>
    <t>Parameter 9</t>
  </si>
  <si>
    <t>Analytica-EBC: Method 9.8. Bitterness of Beer (1997) Fachverlag Hans Carl, Nürnberg</t>
  </si>
  <si>
    <t>Analytica-EBC: Method 9.8. Bitterness of Beer (1997) Fachverlag Hans Carl, Nürnberg, modifiziert</t>
  </si>
  <si>
    <t>MEBAK (Methodensammlung der Mitteleuropäischen Brautechnischen Analysenkommission), Bd. II, 3. Aufl., 2.22.1</t>
  </si>
  <si>
    <t>MEBAK 2.18.1</t>
  </si>
  <si>
    <t xml:space="preserve">MEBAK, 2. Auflage, 1984 </t>
  </si>
  <si>
    <t>Hausmethode; (EBC-Methode, abgedruckt in Brautechnische Analysenmethoden Band II; Selbstverlag der MEBAK 2002, S. 114 ff)</t>
  </si>
  <si>
    <t>Betriebs- und Qualitätskontrolle in Brauereien und alkoholfreier Getränkeindustrie, Verlag Paul Parey</t>
  </si>
  <si>
    <t>Bitterstoffbestimmung nach Klopper</t>
  </si>
  <si>
    <t>photometrisch</t>
  </si>
  <si>
    <t>Tabellenwert Reichard</t>
  </si>
  <si>
    <t>MEBAK 3.5</t>
  </si>
  <si>
    <t>DMA 4500 Densitymeter</t>
  </si>
  <si>
    <t>MEBAK Band II 2.10.2.3</t>
  </si>
  <si>
    <t>FTIR</t>
  </si>
  <si>
    <t>einfache Destillation; Dichte des Destillats mit DMA 5000</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</si>
  <si>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</si>
  <si>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</si>
  <si>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</si>
  <si>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</si>
  <si>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</si>
  <si>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Schweizerisches Lebensmittelbuch Nr. 875.1 "Bestimmung der Bitterstoffe in Bier, UV-spektrophotometrisch"</t>
  </si>
  <si>
    <t>mg/kg</t>
  </si>
  <si>
    <t>Diacetyl</t>
  </si>
  <si>
    <t>Sonstiges - bitte eingeben:</t>
  </si>
  <si>
    <t>Beschreibung der verwendeten Analysenverfahren, Teil 1</t>
  </si>
  <si>
    <t>Beschreibung der verwendeten Analysenverfahren, Teil 2</t>
  </si>
  <si>
    <t>DMA Densitymeter, verschiedene Modelle</t>
  </si>
  <si>
    <t>Schweizerisches Lebensmittelbuch</t>
  </si>
  <si>
    <t>Schweizerisches Lebensmittelbuch (geschüttelt, nicht filtriert)</t>
  </si>
  <si>
    <t>Anton Paar</t>
  </si>
  <si>
    <t>MEBAK 2012 Nr. 2.17.1</t>
  </si>
  <si>
    <t>Trocknung</t>
  </si>
  <si>
    <t>NIR</t>
  </si>
  <si>
    <t>AOAC 950.07.B</t>
  </si>
  <si>
    <t>Analytica-EBC 9.35</t>
  </si>
  <si>
    <t>Schweizerisches Lebensmittelbuch (geschüttelt und filtriert)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</si>
  <si>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</si>
  <si>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</si>
  <si>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</si>
  <si>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</si>
  <si>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</si>
  <si>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</si>
  <si>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</si>
  <si>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</si>
  <si>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</si>
  <si>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</si>
  <si>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</si>
  <si>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</si>
  <si>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</si>
  <si>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</si>
  <si>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</si>
  <si>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Bieranalyzer von Fa. Anton Paar</t>
  </si>
  <si>
    <t>LST 1990:2007 (except p.5)</t>
  </si>
  <si>
    <t>Bitte auswählen/Please select</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</si>
</sst>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4"/>
      <color indexed="9"/>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b/>
      <sz val="11"/>
      <name val="Times New Roman"/>
      <family val="1"/>
    </font>
    <font>
      <sz val="12"/>
      <color indexed="10"/>
      <name val="Times New Roman"/>
      <family val="1"/>
    </font>
    <font>
      <sz val="9"/>
      <name val="Times New Roman"/>
      <family val="1"/>
    </font>
    <font>
      <i/>
      <vertAlign val="subscript"/>
      <sz val="11"/>
      <name val="Times New Roman"/>
      <family val="1"/>
    </font>
    <font>
      <sz val="11"/>
      <color indexed="12"/>
      <name val="Times New Roman"/>
      <family val="1"/>
    </font>
    <font>
      <sz val="12"/>
      <color indexed="9"/>
      <name val="Times New Roman"/>
      <family val="1"/>
    </font>
    <font>
      <sz val="11"/>
      <color indexed="8"/>
      <name val="Calibri"/>
      <family val="2"/>
    </font>
    <font>
      <sz val="11"/>
      <color indexed="9"/>
      <name val="Calibri"/>
      <family val="2"/>
    </font>
  </fonts>
  <fills count="14">
    <fill>
      <patternFill patternType="none"/>
    </fill>
    <fill>
      <patternFill patternType="gray125"/>
    </fill>
    <fill>
      <patternFill patternType="solid">
        <fgColor indexed="9"/>
      </patternFill>
    </fill>
    <fill>
      <patternFill patternType="solid">
        <fgColor indexed="47"/>
      </patternFill>
    </fill>
    <fill>
      <patternFill patternType="solid">
        <fgColor indexed="26"/>
      </patternFill>
    </fill>
    <fill>
      <patternFill patternType="solid">
        <fgColor indexed="27"/>
      </patternFill>
    </fill>
    <fill>
      <patternFill patternType="solid">
        <fgColor indexed="22"/>
      </patternFill>
    </fill>
    <fill>
      <patternFill patternType="solid">
        <fgColor indexed="29"/>
      </patternFill>
    </fill>
    <fill>
      <patternFill patternType="solid">
        <fgColor indexed="43"/>
      </patternFill>
    </fill>
    <fill>
      <patternFill patternType="solid">
        <fgColor indexed="44"/>
      </patternFill>
    </fill>
    <fill>
      <patternFill patternType="solid">
        <fgColor indexed="49"/>
      </patternFill>
    </fill>
    <fill>
      <patternFill patternType="solid">
        <fgColor indexed="43"/>
        <bgColor indexed="64"/>
      </patternFill>
    </fill>
    <fill>
      <patternFill patternType="solid">
        <fgColor indexed="9"/>
        <bgColor indexed="64"/>
      </patternFill>
    </fill>
    <fill>
      <patternFill patternType="solid">
        <fgColor indexed="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style="thick">
        <color indexed="17"/>
      </top>
      <bottom style="thin">
        <color indexed="17"/>
      </bottom>
      <diagonal/>
    </border>
    <border>
      <left/>
      <right/>
      <top style="thin">
        <color indexed="17"/>
      </top>
      <bottom/>
      <diagonal/>
    </border>
    <border>
      <left style="thin">
        <color indexed="64"/>
      </left>
      <right style="thin">
        <color indexed="64"/>
      </right>
      <top/>
      <bottom style="thin">
        <color indexed="64"/>
      </bottom>
      <diagonal/>
    </border>
    <border>
      <left/>
      <right/>
      <top/>
      <bottom style="thin">
        <color indexed="64"/>
      </bottom>
      <diagonal/>
    </border>
  </borders>
  <cellStyleXfs count="23">
    <xf numFmtId="0" fontId="0" fillId="0" borderId="0"/>
    <xf numFmtId="0" fontId="1" fillId="0" borderId="0" applyNumberFormat="0" applyFill="0" applyBorder="0" applyAlignment="0" applyProtection="0">
      <alignment vertical="top"/>
      <protection locked="0"/>
    </xf>
    <xf numFmtId="0" fontId="5" fillId="0" borderId="0"/>
    <xf numFmtId="0" fontId="29" fillId="2" borderId="0" applyNumberFormat="0" applyBorder="0" applyAlignment="0" applyProtection="0"/>
    <xf numFmtId="0" fontId="29" fillId="3" borderId="0" applyNumberFormat="0" applyBorder="0" applyAlignment="0" applyProtection="0"/>
    <xf numFmtId="0" fontId="29" fillId="4" borderId="0" applyNumberFormat="0" applyBorder="0" applyAlignment="0" applyProtection="0"/>
    <xf numFmtId="0" fontId="29" fillId="2" borderId="0" applyNumberFormat="0" applyBorder="0" applyAlignment="0" applyProtection="0"/>
    <xf numFmtId="0" fontId="29" fillId="5" borderId="0" applyNumberFormat="0" applyBorder="0" applyAlignment="0" applyProtection="0"/>
    <xf numFmtId="0" fontId="29" fillId="3" borderId="0" applyNumberFormat="0" applyBorder="0" applyAlignment="0" applyProtection="0"/>
    <xf numFmtId="0" fontId="29" fillId="6" borderId="0" applyNumberFormat="0" applyBorder="0" applyAlignment="0" applyProtection="0"/>
    <xf numFmtId="0" fontId="29" fillId="7" borderId="0" applyNumberFormat="0" applyBorder="0" applyAlignment="0" applyProtection="0"/>
    <xf numFmtId="0" fontId="29" fillId="8" borderId="0" applyNumberFormat="0" applyBorder="0" applyAlignment="0" applyProtection="0"/>
    <xf numFmtId="0" fontId="29" fillId="6" borderId="0" applyNumberFormat="0" applyBorder="0" applyAlignment="0" applyProtection="0"/>
    <xf numFmtId="0" fontId="29" fillId="9" borderId="0" applyNumberFormat="0" applyBorder="0" applyAlignment="0" applyProtection="0"/>
    <xf numFmtId="0" fontId="29" fillId="3" borderId="0" applyNumberFormat="0" applyBorder="0" applyAlignment="0" applyProtection="0"/>
    <xf numFmtId="0" fontId="30" fillId="10" borderId="0" applyNumberFormat="0" applyBorder="0" applyAlignment="0" applyProtection="0"/>
    <xf numFmtId="0" fontId="30" fillId="7" borderId="0" applyNumberFormat="0" applyBorder="0" applyAlignment="0" applyProtection="0"/>
    <xf numFmtId="0" fontId="30" fillId="8" borderId="0" applyNumberFormat="0" applyBorder="0" applyAlignment="0" applyProtection="0"/>
    <xf numFmtId="0" fontId="30" fillId="6" borderId="0" applyNumberFormat="0" applyBorder="0" applyAlignment="0" applyProtection="0"/>
    <xf numFmtId="0" fontId="30" fillId="10" borderId="0" applyNumberFormat="0" applyBorder="0" applyAlignment="0" applyProtection="0"/>
    <xf numFmtId="0" fontId="30" fillId="3" borderId="0" applyNumberFormat="0" applyBorder="0" applyAlignment="0" applyProtection="0"/>
    <xf numFmtId="0" fontId="1" fillId="0" borderId="0" applyNumberFormat="0" applyFill="0" applyBorder="0" applyAlignment="0" applyProtection="0">
      <alignment vertical="top"/>
      <protection locked="0"/>
    </xf>
    <xf numFmtId="0" fontId="5" fillId="0" borderId="0"/>
  </cellStyleXfs>
  <cellXfs count="132">
    <xf numFmtId="0" fontId="0" fillId="0" borderId="0" xfId="0"/>
    <xf numFmtId="0" fontId="4" fillId="0" borderId="0" xfId="0" applyFont="1"/>
    <xf numFmtId="0" fontId="0" fillId="11" borderId="0" xfId="0" applyFill="1"/>
    <xf numFmtId="0" fontId="8" fillId="0" borderId="0" xfId="0" applyFont="1"/>
    <xf numFmtId="0" fontId="0" fillId="11" borderId="0" xfId="0" applyFill="1" applyAlignment="1">
      <alignment horizontal="center"/>
    </xf>
    <xf numFmtId="0" fontId="4" fillId="12" borderId="0" xfId="0" applyFont="1" applyFill="1" applyProtection="1"/>
    <xf numFmtId="0" fontId="15" fillId="12" borderId="0" xfId="1" applyFont="1" applyFill="1" applyAlignment="1" applyProtection="1">
      <alignment horizontal="justify"/>
    </xf>
    <xf numFmtId="0" fontId="4" fillId="12" borderId="1" xfId="0" applyFont="1" applyFill="1" applyBorder="1" applyAlignment="1" applyProtection="1">
      <alignment horizontal="left" vertical="top" wrapText="1"/>
    </xf>
    <xf numFmtId="0" fontId="4" fillId="12" borderId="1" xfId="0" applyFont="1" applyFill="1" applyBorder="1" applyAlignment="1" applyProtection="1">
      <alignment horizontal="center" vertical="top" wrapText="1"/>
    </xf>
    <xf numFmtId="0" fontId="4" fillId="12"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7" fillId="0" borderId="0" xfId="0" applyFont="1" applyFill="1" applyBorder="1" applyAlignment="1" applyProtection="1">
      <alignment vertical="center"/>
      <protection hidden="1"/>
    </xf>
    <xf numFmtId="0" fontId="0" fillId="0" borderId="0" xfId="0" applyFill="1" applyBorder="1" applyAlignment="1" applyProtection="1">
      <alignment vertical="center"/>
      <protection hidden="1"/>
    </xf>
    <xf numFmtId="0" fontId="11" fillId="13" borderId="0" xfId="0" applyFont="1" applyFill="1" applyBorder="1" applyAlignment="1" applyProtection="1">
      <alignment vertical="center"/>
      <protection hidden="1"/>
    </xf>
    <xf numFmtId="0" fontId="19" fillId="0" borderId="0" xfId="0" applyFont="1" applyFill="1" applyBorder="1" applyProtection="1">
      <protection hidden="1"/>
    </xf>
    <xf numFmtId="0" fontId="5" fillId="0" borderId="0" xfId="0" applyFont="1" applyProtection="1">
      <protection hidden="1"/>
    </xf>
    <xf numFmtId="0" fontId="4" fillId="0" borderId="0" xfId="0" applyFont="1" applyProtection="1">
      <protection hidden="1"/>
    </xf>
    <xf numFmtId="0" fontId="5" fillId="0" borderId="2" xfId="0" applyFont="1" applyBorder="1" applyAlignment="1" applyProtection="1">
      <alignment horizontal="justify" vertical="top" wrapText="1"/>
      <protection hidden="1"/>
    </xf>
    <xf numFmtId="0" fontId="4" fillId="0" borderId="0" xfId="0" applyFont="1" applyAlignment="1" applyProtection="1">
      <alignment horizontal="justify" vertical="top" wrapText="1"/>
      <protection hidden="1"/>
    </xf>
    <xf numFmtId="0" fontId="17" fillId="0" borderId="0" xfId="0" applyFont="1" applyAlignment="1" applyProtection="1">
      <alignment wrapText="1"/>
      <protection hidden="1"/>
    </xf>
    <xf numFmtId="0" fontId="17" fillId="0" borderId="0" xfId="0" applyFont="1" applyAlignment="1" applyProtection="1">
      <alignment horizontal="left" wrapText="1"/>
      <protection hidden="1"/>
    </xf>
    <xf numFmtId="0" fontId="5" fillId="0" borderId="0" xfId="0" applyFont="1" applyAlignment="1" applyProtection="1">
      <alignment horizontal="justify" vertical="top" wrapText="1"/>
      <protection hidden="1"/>
    </xf>
    <xf numFmtId="0" fontId="4" fillId="0" borderId="2" xfId="0" applyFont="1" applyBorder="1" applyAlignment="1" applyProtection="1">
      <alignment horizontal="justify" vertical="top" wrapText="1"/>
      <protection hidden="1"/>
    </xf>
    <xf numFmtId="0" fontId="4" fillId="0" borderId="0" xfId="0" applyFont="1" applyAlignment="1" applyProtection="1">
      <alignment wrapText="1"/>
      <protection hidden="1"/>
    </xf>
    <xf numFmtId="0" fontId="5" fillId="0" borderId="3" xfId="0" applyFont="1" applyBorder="1" applyAlignment="1" applyProtection="1">
      <alignment wrapText="1"/>
      <protection hidden="1"/>
    </xf>
    <xf numFmtId="0" fontId="5" fillId="0" borderId="0" xfId="0" applyFont="1" applyProtection="1">
      <protection locked="0" hidden="1"/>
    </xf>
    <xf numFmtId="0" fontId="4" fillId="0" borderId="0" xfId="0" applyFont="1" applyProtection="1">
      <protection locked="0" hidden="1"/>
    </xf>
    <xf numFmtId="0" fontId="5" fillId="0" borderId="4" xfId="0" applyFont="1" applyBorder="1" applyAlignment="1">
      <alignment vertical="top" wrapText="1"/>
    </xf>
    <xf numFmtId="0" fontId="20" fillId="0" borderId="0" xfId="0" applyFont="1" applyFill="1" applyBorder="1" applyProtection="1">
      <protection hidden="1"/>
    </xf>
    <xf numFmtId="0" fontId="20" fillId="0" borderId="0" xfId="0" applyFont="1" applyFill="1" applyBorder="1" applyAlignment="1" applyProtection="1">
      <alignment wrapText="1"/>
      <protection hidden="1"/>
    </xf>
    <xf numFmtId="0" fontId="20" fillId="0" borderId="0" xfId="0" applyFont="1" applyFill="1" applyBorder="1" applyAlignment="1" applyProtection="1">
      <alignment horizontal="left" wrapText="1"/>
      <protection hidden="1"/>
    </xf>
    <xf numFmtId="0" fontId="20" fillId="0" borderId="0" xfId="0" applyFont="1" applyBorder="1" applyAlignment="1">
      <alignment vertical="center" wrapText="1"/>
    </xf>
    <xf numFmtId="0" fontId="20" fillId="0" borderId="0" xfId="0" applyFont="1" applyFill="1" applyBorder="1" applyAlignment="1" applyProtection="1">
      <alignment horizontal="center"/>
      <protection hidden="1"/>
    </xf>
    <xf numFmtId="0" fontId="21" fillId="0" borderId="0" xfId="0" applyFont="1" applyFill="1" applyBorder="1" applyAlignment="1" applyProtection="1">
      <alignment horizontal="center"/>
      <protection hidden="1"/>
    </xf>
    <xf numFmtId="0" fontId="22" fillId="0" borderId="0" xfId="0" applyFont="1" applyFill="1" applyBorder="1" applyProtection="1">
      <protection hidden="1"/>
    </xf>
    <xf numFmtId="0" fontId="18" fillId="0" borderId="0" xfId="0" applyFont="1" applyFill="1" applyBorder="1" applyProtection="1">
      <protection hidden="1"/>
    </xf>
    <xf numFmtId="0" fontId="17" fillId="0" borderId="0" xfId="0" applyFont="1" applyAlignment="1">
      <alignment horizontal="justify" vertical="top" wrapText="1"/>
    </xf>
    <xf numFmtId="0" fontId="17" fillId="0" borderId="0" xfId="0" applyFont="1" applyAlignment="1">
      <alignment wrapText="1"/>
    </xf>
    <xf numFmtId="0" fontId="17" fillId="0" borderId="0" xfId="0" applyFont="1" applyAlignment="1">
      <alignment horizontal="left" wrapText="1"/>
    </xf>
    <xf numFmtId="0" fontId="5" fillId="0" borderId="4" xfId="0" applyFont="1" applyBorder="1" applyAlignment="1" applyProtection="1">
      <alignment vertical="top" wrapText="1"/>
      <protection hidden="1"/>
    </xf>
    <xf numFmtId="0" fontId="5" fillId="0" borderId="0" xfId="0" applyFont="1" applyAlignment="1" applyProtection="1">
      <alignment wrapText="1"/>
      <protection hidden="1"/>
    </xf>
    <xf numFmtId="0" fontId="4" fillId="0" borderId="3" xfId="0" applyFont="1" applyBorder="1" applyAlignment="1" applyProtection="1">
      <alignment wrapText="1"/>
      <protection hidden="1"/>
    </xf>
    <xf numFmtId="0" fontId="4" fillId="0" borderId="0" xfId="0" applyFont="1" applyAlignment="1" applyProtection="1">
      <alignment horizontal="left" wrapText="1"/>
      <protection hidden="1"/>
    </xf>
    <xf numFmtId="49" fontId="0" fillId="11" borderId="0" xfId="0" applyNumberFormat="1" applyFill="1" applyAlignment="1">
      <alignment horizontal="center"/>
    </xf>
    <xf numFmtId="0" fontId="20" fillId="0" borderId="0" xfId="0" applyFont="1" applyFill="1" applyBorder="1" applyAlignment="1" applyProtection="1">
      <alignment horizontal="center" vertical="center"/>
      <protection hidden="1"/>
    </xf>
    <xf numFmtId="0" fontId="20" fillId="0" borderId="0" xfId="0" applyFont="1" applyFill="1" applyBorder="1" applyAlignment="1" applyProtection="1">
      <alignment vertical="center"/>
      <protection hidden="1"/>
    </xf>
    <xf numFmtId="0" fontId="20" fillId="0" borderId="0" xfId="0" applyFont="1" applyFill="1" applyBorder="1" applyAlignment="1" applyProtection="1">
      <alignment horizontal="left" wrapText="1"/>
    </xf>
    <xf numFmtId="0" fontId="20" fillId="0" borderId="0" xfId="0" applyFont="1" applyFill="1" applyBorder="1" applyAlignment="1" applyProtection="1">
      <alignment horizontal="left" vertical="center"/>
      <protection hidden="1"/>
    </xf>
    <xf numFmtId="14" fontId="0" fillId="11" borderId="0" xfId="0" applyNumberFormat="1" applyFill="1" applyAlignment="1">
      <alignment horizontal="center"/>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11" borderId="0" xfId="0" applyNumberFormat="1" applyFill="1" applyAlignment="1" applyProtection="1">
      <alignment vertical="center"/>
      <protection locked="0"/>
    </xf>
    <xf numFmtId="0" fontId="11" fillId="0" borderId="0" xfId="0" applyFont="1" applyAlignment="1">
      <alignment vertical="center"/>
    </xf>
    <xf numFmtId="2" fontId="24" fillId="12"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13" borderId="1" xfId="0" applyFont="1" applyFill="1" applyBorder="1" applyAlignment="1" applyProtection="1">
      <alignment horizontal="left" vertical="top" wrapText="1"/>
    </xf>
    <xf numFmtId="0" fontId="24" fillId="0" borderId="0" xfId="0" applyFont="1" applyFill="1" applyBorder="1" applyAlignment="1" applyProtection="1">
      <alignment vertical="center"/>
      <protection hidden="1"/>
    </xf>
    <xf numFmtId="0" fontId="21" fillId="0" borderId="0" xfId="0" applyFont="1" applyFill="1" applyBorder="1" applyAlignment="1" applyProtection="1">
      <alignment horizontal="center" vertical="center"/>
      <protection hidden="1"/>
    </xf>
    <xf numFmtId="0" fontId="4" fillId="0" borderId="0" xfId="0" applyFont="1" applyAlignment="1" applyProtection="1">
      <alignment horizontal="left"/>
      <protection locked="0" hidden="1"/>
    </xf>
    <xf numFmtId="0" fontId="4" fillId="0" borderId="2" xfId="0" applyFont="1" applyBorder="1" applyAlignment="1" applyProtection="1">
      <alignment horizontal="left" vertical="top" wrapText="1"/>
      <protection hidden="1"/>
    </xf>
    <xf numFmtId="0" fontId="5" fillId="0" borderId="0" xfId="0" applyFont="1" applyAlignment="1" applyProtection="1">
      <alignment horizontal="left" vertical="top" wrapText="1"/>
      <protection hidden="1"/>
    </xf>
    <xf numFmtId="0" fontId="5" fillId="0" borderId="0" xfId="0" applyFont="1" applyAlignment="1" applyProtection="1">
      <alignment horizontal="left"/>
      <protection hidden="1"/>
    </xf>
    <xf numFmtId="0" fontId="4" fillId="0" borderId="0" xfId="0" applyFont="1" applyAlignment="1" applyProtection="1">
      <alignment horizontal="left"/>
      <protection hidden="1"/>
    </xf>
    <xf numFmtId="49" fontId="20" fillId="11" borderId="0" xfId="0" applyNumberFormat="1" applyFont="1" applyFill="1" applyBorder="1" applyAlignment="1" applyProtection="1">
      <alignment vertical="center"/>
      <protection locked="0" hidden="1"/>
    </xf>
    <xf numFmtId="0" fontId="5" fillId="0" borderId="0" xfId="0" applyFont="1"/>
    <xf numFmtId="0" fontId="7" fillId="13" borderId="0" xfId="0" applyFont="1" applyFill="1" applyBorder="1" applyProtection="1">
      <protection hidden="1"/>
    </xf>
    <xf numFmtId="0" fontId="20" fillId="13" borderId="0" xfId="0" applyFont="1" applyFill="1" applyBorder="1" applyProtection="1">
      <protection hidden="1"/>
    </xf>
    <xf numFmtId="0" fontId="11" fillId="13" borderId="0" xfId="0" applyFont="1" applyFill="1" applyBorder="1" applyProtection="1">
      <protection hidden="1"/>
    </xf>
    <xf numFmtId="0" fontId="27" fillId="0" borderId="0" xfId="0" applyFont="1" applyAlignment="1">
      <alignment horizontal="left" vertical="center" wrapText="1"/>
    </xf>
    <xf numFmtId="0" fontId="27" fillId="0" borderId="0" xfId="0" applyFont="1" applyAlignment="1">
      <alignment horizontal="left" vertical="center"/>
    </xf>
    <xf numFmtId="0" fontId="0" fillId="12" borderId="0" xfId="0" applyFill="1" applyBorder="1"/>
    <xf numFmtId="49" fontId="1" fillId="11" borderId="0" xfId="1" applyNumberFormat="1" applyFont="1" applyFill="1" applyAlignment="1" applyProtection="1">
      <alignment vertical="center"/>
      <protection locked="0"/>
    </xf>
    <xf numFmtId="0" fontId="28" fillId="0" borderId="0" xfId="0" applyFont="1" applyProtection="1">
      <protection hidden="1"/>
    </xf>
    <xf numFmtId="0" fontId="4" fillId="13" borderId="0" xfId="0" applyFont="1" applyFill="1" applyBorder="1" applyAlignment="1" applyProtection="1">
      <alignment vertical="center" wrapText="1"/>
      <protection hidden="1"/>
    </xf>
    <xf numFmtId="0" fontId="4" fillId="13" borderId="0" xfId="0" applyFont="1" applyFill="1" applyBorder="1" applyProtection="1">
      <protection hidden="1"/>
    </xf>
    <xf numFmtId="49" fontId="4" fillId="11" borderId="0" xfId="0" applyNumberFormat="1" applyFont="1" applyFill="1" applyBorder="1" applyProtection="1">
      <protection locked="0"/>
    </xf>
    <xf numFmtId="49" fontId="20" fillId="11" borderId="0" xfId="0" applyNumberFormat="1" applyFont="1" applyFill="1" applyBorder="1" applyAlignment="1" applyProtection="1">
      <alignment vertical="center"/>
      <protection locked="0"/>
    </xf>
    <xf numFmtId="0" fontId="25" fillId="12" borderId="0" xfId="0" applyFont="1" applyFill="1" applyBorder="1" applyProtection="1">
      <protection locked="0" hidden="1"/>
    </xf>
    <xf numFmtId="0" fontId="5" fillId="12" borderId="0" xfId="2" applyFill="1" applyBorder="1"/>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12" borderId="0" xfId="0" applyFont="1" applyFill="1" applyAlignment="1" applyProtection="1">
      <alignment horizontal="left" wrapText="1"/>
    </xf>
    <xf numFmtId="0" fontId="4" fillId="12" borderId="0" xfId="0" applyFont="1" applyFill="1" applyAlignment="1" applyProtection="1">
      <alignment horizontal="left"/>
    </xf>
    <xf numFmtId="0" fontId="8" fillId="12" borderId="5" xfId="0" applyFont="1" applyFill="1" applyBorder="1" applyAlignment="1" applyProtection="1">
      <alignment horizontal="left" wrapText="1"/>
    </xf>
    <xf numFmtId="0" fontId="4" fillId="12" borderId="5" xfId="0" applyFont="1" applyFill="1" applyBorder="1" applyAlignment="1" applyProtection="1">
      <alignment horizontal="left"/>
    </xf>
    <xf numFmtId="0" fontId="4" fillId="12" borderId="0" xfId="0" applyFont="1" applyFill="1" applyBorder="1" applyAlignment="1" applyProtection="1">
      <alignment horizontal="left"/>
    </xf>
    <xf numFmtId="0" fontId="4" fillId="0" borderId="0" xfId="0" applyFont="1" applyFill="1" applyAlignment="1" applyProtection="1">
      <alignment horizontal="left" wrapText="1"/>
    </xf>
    <xf numFmtId="0" fontId="8" fillId="12" borderId="0" xfId="0" applyFont="1" applyFill="1" applyAlignment="1" applyProtection="1">
      <alignment horizontal="left"/>
    </xf>
    <xf numFmtId="0" fontId="8" fillId="12" borderId="0" xfId="0" applyFont="1" applyFill="1" applyAlignment="1" applyProtection="1">
      <alignment horizontal="left" wrapText="1"/>
    </xf>
    <xf numFmtId="0" fontId="4" fillId="0" borderId="0" xfId="0" applyFont="1" applyFill="1" applyAlignment="1" applyProtection="1">
      <alignment horizontal="left"/>
    </xf>
    <xf numFmtId="0" fontId="14" fillId="12"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5" fillId="12" borderId="0" xfId="2" applyFont="1" applyFill="1" applyBorder="1" applyAlignment="1">
      <alignment horizontal="left" wrapText="1"/>
    </xf>
    <xf numFmtId="0" fontId="5" fillId="12" borderId="0" xfId="2" applyFill="1" applyBorder="1" applyAlignment="1">
      <alignment horizontal="left" wrapText="1"/>
    </xf>
    <xf numFmtId="0" fontId="9" fillId="0" borderId="0" xfId="2" applyFont="1" applyAlignment="1">
      <alignment horizontal="left"/>
    </xf>
    <xf numFmtId="0" fontId="27" fillId="0" borderId="0" xfId="0" applyFont="1" applyAlignment="1">
      <alignment horizontal="left" vertical="center" wrapText="1"/>
    </xf>
    <xf numFmtId="0" fontId="27"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4" fillId="0" borderId="0" xfId="0" applyFont="1" applyFill="1" applyBorder="1" applyAlignment="1" applyProtection="1">
      <alignment horizontal="left" vertical="center" wrapText="1"/>
      <protection hidden="1"/>
    </xf>
    <xf numFmtId="0" fontId="4" fillId="13" borderId="0" xfId="0" applyFont="1" applyFill="1" applyBorder="1" applyAlignment="1" applyProtection="1">
      <alignment vertical="center" wrapText="1"/>
      <protection locked="0"/>
    </xf>
    <xf numFmtId="0" fontId="24" fillId="0" borderId="0" xfId="0" applyFont="1" applyFill="1" applyBorder="1" applyAlignment="1" applyProtection="1">
      <alignment horizontal="left" vertical="center"/>
      <protection hidden="1"/>
    </xf>
    <xf numFmtId="0" fontId="0" fillId="13" borderId="0" xfId="0" applyFill="1" applyBorder="1" applyAlignment="1" applyProtection="1">
      <alignment horizontal="center"/>
      <protection hidden="1"/>
    </xf>
    <xf numFmtId="0" fontId="0" fillId="0" borderId="0" xfId="0" applyFill="1" applyBorder="1" applyAlignment="1" applyProtection="1">
      <alignment horizontal="left" vertical="center"/>
      <protection hidden="1"/>
    </xf>
    <xf numFmtId="0" fontId="9" fillId="0" borderId="0" xfId="0" applyFont="1" applyFill="1" applyBorder="1" applyAlignment="1" applyProtection="1">
      <alignment horizontal="left" vertical="center"/>
      <protection hidden="1"/>
    </xf>
    <xf numFmtId="0" fontId="5" fillId="13" borderId="0" xfId="0" applyFont="1" applyFill="1" applyBorder="1" applyAlignment="1" applyProtection="1">
      <alignment vertical="center" wrapText="1"/>
      <protection locked="0"/>
    </xf>
    <xf numFmtId="0" fontId="0" fillId="13" borderId="0" xfId="0" applyFill="1" applyBorder="1" applyAlignment="1" applyProtection="1">
      <alignment vertical="center" wrapText="1"/>
      <protection locked="0"/>
    </xf>
    <xf numFmtId="0" fontId="0" fillId="13" borderId="0" xfId="0" applyFill="1" applyBorder="1" applyAlignment="1" applyProtection="1">
      <alignment horizontal="left"/>
      <protection hidden="1"/>
    </xf>
    <xf numFmtId="0" fontId="0" fillId="13" borderId="0" xfId="0" applyFill="1" applyBorder="1" applyAlignment="1" applyProtection="1">
      <alignment horizontal="left" vertical="center"/>
      <protection hidden="1"/>
    </xf>
    <xf numFmtId="0" fontId="4" fillId="13" borderId="0" xfId="0" applyFont="1" applyFill="1" applyBorder="1" applyAlignment="1" applyProtection="1">
      <alignment vertical="center" wrapText="1"/>
      <protection locked="0" hidden="1"/>
    </xf>
    <xf numFmtId="0" fontId="0" fillId="13" borderId="0" xfId="0" applyNumberFormat="1" applyFill="1" applyBorder="1" applyAlignment="1" applyProtection="1">
      <alignment vertical="center" wrapText="1"/>
      <protection locked="0"/>
    </xf>
    <xf numFmtId="0" fontId="25" fillId="0" borderId="0" xfId="0" applyFont="1" applyFill="1" applyBorder="1" applyAlignment="1" applyProtection="1">
      <alignment horizontal="left" vertical="center" wrapText="1"/>
      <protection hidden="1"/>
    </xf>
    <xf numFmtId="49" fontId="4" fillId="11" borderId="0" xfId="0" applyNumberFormat="1" applyFont="1" applyFill="1" applyAlignment="1" applyProtection="1">
      <alignment horizontal="left"/>
      <protection locked="0"/>
    </xf>
  </cellXfs>
  <cellStyles count="23">
    <cellStyle name="20% - Akzent1" xfId="3"/>
    <cellStyle name="20% - Akzent2" xfId="4"/>
    <cellStyle name="20% - Akzent3" xfId="5"/>
    <cellStyle name="20% - Akzent4" xfId="6"/>
    <cellStyle name="20% - Akzent5" xfId="7"/>
    <cellStyle name="20% - Akzent6" xfId="8"/>
    <cellStyle name="40% - Akzent1" xfId="9"/>
    <cellStyle name="40% - Akzent2" xfId="10"/>
    <cellStyle name="40% - Akzent3" xfId="11"/>
    <cellStyle name="40% - Akzent4" xfId="12"/>
    <cellStyle name="40% - Akzent5" xfId="13"/>
    <cellStyle name="40% - Akzent6" xfId="14"/>
    <cellStyle name="60% - Akzent1" xfId="15"/>
    <cellStyle name="60% - Akzent2" xfId="16"/>
    <cellStyle name="60% - Akzent3" xfId="17"/>
    <cellStyle name="60% - Akzent4" xfId="18"/>
    <cellStyle name="60% - Akzent5" xfId="19"/>
    <cellStyle name="60% - Akzent6" xfId="20"/>
    <cellStyle name="Hyperlink" xfId="1" builtinId="8"/>
    <cellStyle name="Hyperlink 2" xfId="21"/>
    <cellStyle name="Standard" xfId="0" builtinId="0"/>
    <cellStyle name="Standard 2" xfId="2"/>
    <cellStyle name="Standard 3" xfId="22"/>
  </cellStyles>
  <dxfs count="28">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s>
</file>

<file path=xl/ctrlProps/ctrlProp1.xml><?xml version="1.0" encoding="utf-8"?>
<formControlPr xmlns="http://schemas.microsoft.com/office/spreadsheetml/2009/9/main" objectType="Drop" dropLines="15" dropStyle="combo" dx="18" fmlaLink="Parameter1!$B$1" fmlaRange="Parameter1!$B$3:$B$16" sel="14" val="0"/>
</file>

<file path=xl/ctrlProps/ctrlProp2.xml><?xml version="1.0" encoding="utf-8"?>
<formControlPr xmlns="http://schemas.microsoft.com/office/spreadsheetml/2009/9/main" objectType="Drop" dropLines="15" dropStyle="combo" dx="18" fmlaLink="Parameter2!$B$1" fmlaRange="Parameter2!$B$3:$B$18" sel="16" val="0"/>
</file>

<file path=xl/ctrlProps/ctrlProp3.xml><?xml version="1.0" encoding="utf-8"?>
<formControlPr xmlns="http://schemas.microsoft.com/office/spreadsheetml/2009/9/main" objectType="Drop" dropLines="15" dropStyle="combo" dx="18" fmlaLink="Parameter3!$B$1" fmlaRange="Parameter3!$B$3:$B$14" sel="12" val="0"/>
</file>

<file path=xl/ctrlProps/ctrlProp4.xml><?xml version="1.0" encoding="utf-8"?>
<formControlPr xmlns="http://schemas.microsoft.com/office/spreadsheetml/2009/9/main" objectType="Drop" dropLines="15" dropStyle="combo" dx="18" fmlaLink="Parameter4!$B$1" fmlaRange="Parameter4!$B$3:$B$16" sel="14" val="0"/>
</file>

<file path=xl/ctrlProps/ctrlProp5.xml><?xml version="1.0" encoding="utf-8"?>
<formControlPr xmlns="http://schemas.microsoft.com/office/spreadsheetml/2009/9/main" objectType="Drop" dropLines="15" dropStyle="combo" dx="18" fmlaLink="Parameter5!$B$1" fmlaRange="Parameter5!$B$3:$B$15" sel="13" val="0"/>
</file>

<file path=xl/ctrlProps/ctrlProp6.xml><?xml version="1.0" encoding="utf-8"?>
<formControlPr xmlns="http://schemas.microsoft.com/office/spreadsheetml/2009/9/main" objectType="Drop" dropLines="15" dropStyle="combo" dx="18" fmlaLink="Parameter6!$B$1" fmlaRange="Parameter6!$B$3:$B$12" sel="10" val="0"/>
</file>

<file path=xl/ctrlProps/ctrlProp7.xml><?xml version="1.0" encoding="utf-8"?>
<formControlPr xmlns="http://schemas.microsoft.com/office/spreadsheetml/2009/9/main" objectType="Drop" dropLines="15" dropStyle="combo" dx="18" fmlaLink="Parameter7!$B$1" fmlaRange="Parameter7!$B$3:$B$15" sel="13" val="0"/>
</file>

<file path=xl/ctrlProps/ctrlProp8.xml><?xml version="1.0" encoding="utf-8"?>
<formControlPr xmlns="http://schemas.microsoft.com/office/spreadsheetml/2009/9/main" objectType="Drop" dropLines="15" dropStyle="combo" dx="18" fmlaLink="Parameter8!$B$1" fmlaRange="Parameter8!$B$3:$B$15" sel="13" val="0"/>
</file>

<file path=xl/ctrlProps/ctrlProp9.xml><?xml version="1.0" encoding="utf-8"?>
<formControlPr xmlns="http://schemas.microsoft.com/office/spreadsheetml/2009/9/main" objectType="Drop" dropLines="15" dropStyle="combo" dx="18" fmlaLink="Teilnehmerdaten!$D$4" fmlaRange="Teilnehmerdaten!$G$5:$G$6" sel="2" val="0"/>
</file>

<file path=xl/ctrlProps/ctrlProp10.xml><?xml version="1.0" encoding="utf-8"?>
<formControlPr xmlns="http://schemas.microsoft.com/office/spreadsheetml/2009/9/main" objectType="Drop" dropLines="15" dropStyle="combo" dx="18" fmlaLink="Bittereinheiten!$B$1" fmlaRange="Bittereinheiten!$B$3:$B$15" sel="13"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34506</xdr:colOff>
      <xdr:row>40</xdr:row>
      <xdr:rowOff>138023</xdr:rowOff>
    </xdr:to>
    <xdr:pic>
      <xdr:nvPicPr>
        <xdr:cNvPr id="12331"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5589917" cy="73842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25879</xdr:colOff>
          <xdr:row>33</xdr:row>
          <xdr:rowOff>34506</xdr:rowOff>
        </xdr:from>
        <xdr:to>
          <xdr:col>7</xdr:col>
          <xdr:colOff>336430</xdr:colOff>
          <xdr:row>33</xdr:row>
          <xdr:rowOff>232913</xdr:rowOff>
        </xdr:to>
        <xdr:sp macro="" textlink="">
          <xdr:nvSpPr>
            <xdr:cNvPr id="2095" name="Drop Down 47" hidden="1">
              <a:extLst>
                <a:ext uri="{63B3BB69-23CF-44E3-9099-C40C66FF867C}">
                  <a14:compatExt spid="_x0000_s209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35</xdr:row>
          <xdr:rowOff>17253</xdr:rowOff>
        </xdr:from>
        <xdr:to>
          <xdr:col>7</xdr:col>
          <xdr:colOff>336430</xdr:colOff>
          <xdr:row>35</xdr:row>
          <xdr:rowOff>224287</xdr:rowOff>
        </xdr:to>
        <xdr:sp macro="" textlink="">
          <xdr:nvSpPr>
            <xdr:cNvPr id="2096" name="Drop Down 48" hidden="1">
              <a:extLst>
                <a:ext uri="{63B3BB69-23CF-44E3-9099-C40C66FF867C}">
                  <a14:compatExt spid="_x0000_s209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37</xdr:row>
          <xdr:rowOff>34506</xdr:rowOff>
        </xdr:from>
        <xdr:to>
          <xdr:col>7</xdr:col>
          <xdr:colOff>336430</xdr:colOff>
          <xdr:row>37</xdr:row>
          <xdr:rowOff>232913</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39</xdr:row>
          <xdr:rowOff>34506</xdr:rowOff>
        </xdr:from>
        <xdr:to>
          <xdr:col>7</xdr:col>
          <xdr:colOff>336430</xdr:colOff>
          <xdr:row>39</xdr:row>
          <xdr:rowOff>232913</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41</xdr:row>
          <xdr:rowOff>34506</xdr:rowOff>
        </xdr:from>
        <xdr:to>
          <xdr:col>7</xdr:col>
          <xdr:colOff>336430</xdr:colOff>
          <xdr:row>41</xdr:row>
          <xdr:rowOff>232913</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43</xdr:row>
          <xdr:rowOff>34506</xdr:rowOff>
        </xdr:from>
        <xdr:to>
          <xdr:col>7</xdr:col>
          <xdr:colOff>336430</xdr:colOff>
          <xdr:row>43</xdr:row>
          <xdr:rowOff>232913</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45</xdr:row>
          <xdr:rowOff>34506</xdr:rowOff>
        </xdr:from>
        <xdr:to>
          <xdr:col>7</xdr:col>
          <xdr:colOff>336430</xdr:colOff>
          <xdr:row>45</xdr:row>
          <xdr:rowOff>232913</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47</xdr:row>
          <xdr:rowOff>34506</xdr:rowOff>
        </xdr:from>
        <xdr:to>
          <xdr:col>7</xdr:col>
          <xdr:colOff>336430</xdr:colOff>
          <xdr:row>47</xdr:row>
          <xdr:rowOff>232913</xdr:rowOff>
        </xdr:to>
        <xdr:sp macro="" textlink="">
          <xdr:nvSpPr>
            <xdr:cNvPr id="2118" name="Drop Down 70" hidden="1">
              <a:extLst>
                <a:ext uri="{63B3BB69-23CF-44E3-9099-C40C66FF867C}">
                  <a14:compatExt spid="_x0000_s211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8626</xdr:colOff>
          <xdr:row>15</xdr:row>
          <xdr:rowOff>43132</xdr:rowOff>
        </xdr:from>
        <xdr:to>
          <xdr:col>7</xdr:col>
          <xdr:colOff>0</xdr:colOff>
          <xdr:row>15</xdr:row>
          <xdr:rowOff>327804</xdr:rowOff>
        </xdr:to>
        <xdr:sp macro="" textlink="">
          <xdr:nvSpPr>
            <xdr:cNvPr id="2121" name="Drop Down 73" hidden="1">
              <a:extLst>
                <a:ext uri="{63B3BB69-23CF-44E3-9099-C40C66FF867C}">
                  <a14:compatExt spid="_x0000_s2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51</xdr:row>
          <xdr:rowOff>34506</xdr:rowOff>
        </xdr:from>
        <xdr:to>
          <xdr:col>7</xdr:col>
          <xdr:colOff>336430</xdr:colOff>
          <xdr:row>51</xdr:row>
          <xdr:rowOff>232913</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9.bin"/><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omments" Target="../comments3.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4.3" x14ac:dyDescent="0.25"/>
  <cols>
    <col min="1" max="2" width="27.625" style="63" customWidth="1"/>
    <col min="3" max="3" width="30.5" style="63" customWidth="1"/>
    <col min="4" max="16384" width="11.5" style="63"/>
  </cols>
  <sheetData>
    <row r="1" spans="1:3" ht="30.75" customHeight="1" x14ac:dyDescent="0.25">
      <c r="A1" s="91" t="s">
        <v>62</v>
      </c>
      <c r="B1" s="92"/>
      <c r="C1" s="92"/>
    </row>
    <row r="2" spans="1:3" ht="51.8" customHeight="1" x14ac:dyDescent="0.25">
      <c r="A2" s="94" t="s">
        <v>117</v>
      </c>
      <c r="B2" s="95"/>
      <c r="C2" s="95"/>
    </row>
    <row r="3" spans="1:3" ht="74.25" customHeight="1" x14ac:dyDescent="0.25">
      <c r="A3" s="93" t="s">
        <v>118</v>
      </c>
      <c r="B3" s="93"/>
      <c r="C3" s="93"/>
    </row>
    <row r="4" spans="1:3" ht="80.349999999999994" customHeight="1" x14ac:dyDescent="0.35">
      <c r="A4" s="93" t="s">
        <v>119</v>
      </c>
      <c r="B4" s="96"/>
      <c r="C4" s="96"/>
    </row>
    <row r="5" spans="1:3" ht="30.25" customHeight="1" x14ac:dyDescent="0.3">
      <c r="A5" s="97"/>
      <c r="B5" s="97"/>
      <c r="C5" s="97"/>
    </row>
    <row r="6" spans="1:3" ht="30.25" customHeight="1" x14ac:dyDescent="0.25">
      <c r="A6" s="64" t="s">
        <v>63</v>
      </c>
    </row>
    <row r="7" spans="1:3" ht="54" customHeight="1" x14ac:dyDescent="0.25">
      <c r="A7" s="89" t="s">
        <v>64</v>
      </c>
      <c r="B7" s="90"/>
      <c r="C7" s="90"/>
    </row>
    <row r="9" spans="1:3" x14ac:dyDescent="0.25">
      <c r="A9" s="65" t="s">
        <v>65</v>
      </c>
      <c r="B9" s="65" t="s">
        <v>66</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62">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4.3" x14ac:dyDescent="0.25"/>
  <cols>
    <col min="1" max="16384" width="11.5" style="80"/>
  </cols>
  <sheetData/>
  <sheetProtection password="CAA1" sheet="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65" x14ac:dyDescent="0.25"/>
  <cols>
    <col min="1" max="3" width="27.625" style="5" customWidth="1"/>
    <col min="4" max="16384" width="11.5" style="5"/>
  </cols>
  <sheetData>
    <row r="1" spans="1:5" ht="27.7" customHeight="1" x14ac:dyDescent="0.25">
      <c r="A1" s="104" t="s">
        <v>58</v>
      </c>
      <c r="B1" s="104"/>
      <c r="C1" s="104"/>
    </row>
    <row r="2" spans="1:5" ht="54" customHeight="1" x14ac:dyDescent="0.25">
      <c r="A2" s="103" t="s">
        <v>109</v>
      </c>
      <c r="B2" s="103"/>
      <c r="C2" s="103"/>
    </row>
    <row r="3" spans="1:5" ht="98.35" customHeight="1" x14ac:dyDescent="0.25">
      <c r="A3" s="98" t="s">
        <v>41</v>
      </c>
      <c r="B3" s="98"/>
      <c r="C3" s="98"/>
    </row>
    <row r="4" spans="1:5" ht="39.9" customHeight="1" x14ac:dyDescent="0.25">
      <c r="A4" s="107" t="s">
        <v>59</v>
      </c>
      <c r="B4" s="107"/>
      <c r="C4" s="107"/>
    </row>
    <row r="5" spans="1:5" ht="96.8" customHeight="1" x14ac:dyDescent="0.25">
      <c r="A5" s="105" t="s">
        <v>139</v>
      </c>
      <c r="B5" s="99"/>
      <c r="C5" s="99"/>
    </row>
    <row r="6" spans="1:5" ht="96.8" customHeight="1" x14ac:dyDescent="0.25">
      <c r="A6" s="105" t="s">
        <v>140</v>
      </c>
      <c r="B6" s="98"/>
      <c r="C6" s="98"/>
    </row>
    <row r="7" spans="1:5" ht="117.7" customHeight="1" x14ac:dyDescent="0.25">
      <c r="A7" s="103" t="s">
        <v>110</v>
      </c>
      <c r="B7" s="106"/>
      <c r="C7" s="106"/>
      <c r="E7" s="6"/>
    </row>
    <row r="8" spans="1:5" ht="66.75" customHeight="1" x14ac:dyDescent="0.25">
      <c r="A8" s="100" t="s">
        <v>20</v>
      </c>
      <c r="B8" s="101"/>
      <c r="C8" s="102"/>
      <c r="E8" s="6"/>
    </row>
    <row r="9" spans="1:5" ht="31.25" x14ac:dyDescent="0.25">
      <c r="A9" s="7" t="s">
        <v>40</v>
      </c>
      <c r="B9" s="7" t="s">
        <v>60</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62">
        <v>7.8</v>
      </c>
    </row>
    <row r="14" spans="1:5" ht="23.95" hidden="1" customHeight="1" x14ac:dyDescent="0.25">
      <c r="A14" s="98"/>
      <c r="B14" s="99"/>
      <c r="C14" s="99"/>
    </row>
    <row r="15" spans="1:5" ht="126" customHeight="1" x14ac:dyDescent="0.25">
      <c r="A15" s="103" t="s">
        <v>111</v>
      </c>
      <c r="B15" s="103"/>
      <c r="C15" s="103"/>
    </row>
    <row r="16" spans="1:5" ht="84.1" customHeight="1" x14ac:dyDescent="0.25">
      <c r="A16" s="103" t="s">
        <v>112</v>
      </c>
      <c r="B16" s="103"/>
      <c r="C16" s="103"/>
    </row>
    <row r="17" spans="1:3" ht="50.1" customHeight="1" x14ac:dyDescent="0.25">
      <c r="A17" s="98" t="s">
        <v>113</v>
      </c>
      <c r="B17" s="99"/>
      <c r="C17" s="99"/>
    </row>
    <row r="18" spans="1:3" ht="80.349999999999994" customHeight="1" x14ac:dyDescent="0.25">
      <c r="A18" s="98" t="s">
        <v>19</v>
      </c>
      <c r="B18" s="99"/>
      <c r="C18" s="99"/>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sqref="A1:C1"/>
    </sheetView>
  </sheetViews>
  <sheetFormatPr baseColWidth="10" defaultColWidth="11.5" defaultRowHeight="15.65" x14ac:dyDescent="0.25"/>
  <cols>
    <col min="1" max="3" width="27.625" style="1" customWidth="1"/>
    <col min="4" max="16384" width="11.5" style="1"/>
  </cols>
  <sheetData>
    <row r="1" spans="1:4" x14ac:dyDescent="0.25">
      <c r="A1" s="3" t="s">
        <v>9</v>
      </c>
      <c r="B1" s="3"/>
      <c r="C1" s="3"/>
      <c r="D1" s="3"/>
    </row>
    <row r="2" spans="1:4" ht="72" customHeight="1" x14ac:dyDescent="0.25">
      <c r="A2" s="109" t="s">
        <v>24</v>
      </c>
      <c r="B2" s="108"/>
      <c r="C2" s="108"/>
    </row>
    <row r="3" spans="1:4" ht="59.3" customHeight="1" x14ac:dyDescent="0.25">
      <c r="A3" s="109" t="s">
        <v>25</v>
      </c>
      <c r="B3" s="108"/>
      <c r="C3" s="108"/>
    </row>
    <row r="4" spans="1:4" ht="108" customHeight="1" x14ac:dyDescent="0.25">
      <c r="A4" s="109" t="s">
        <v>26</v>
      </c>
      <c r="B4" s="108"/>
      <c r="C4" s="108"/>
    </row>
    <row r="5" spans="1:4" ht="154.55000000000001" customHeight="1" x14ac:dyDescent="0.25">
      <c r="A5" s="109" t="s">
        <v>27</v>
      </c>
      <c r="B5" s="109"/>
      <c r="C5" s="109"/>
    </row>
    <row r="6" spans="1:4" ht="141.80000000000001" customHeight="1" x14ac:dyDescent="0.25">
      <c r="A6" s="109" t="s">
        <v>28</v>
      </c>
      <c r="B6" s="109"/>
      <c r="C6" s="109"/>
    </row>
    <row r="7" spans="1:4" ht="194.95" customHeight="1" x14ac:dyDescent="0.25">
      <c r="A7" s="109" t="s">
        <v>29</v>
      </c>
      <c r="B7" s="108"/>
      <c r="C7" s="108"/>
    </row>
    <row r="8" spans="1:4" ht="79.5" customHeight="1" x14ac:dyDescent="0.25">
      <c r="A8" s="109" t="s">
        <v>61</v>
      </c>
      <c r="B8" s="108"/>
      <c r="C8" s="108"/>
    </row>
    <row r="9" spans="1:4" x14ac:dyDescent="0.25">
      <c r="A9" s="108"/>
      <c r="B9" s="108"/>
      <c r="C9" s="108"/>
    </row>
    <row r="10" spans="1:4" x14ac:dyDescent="0.25">
      <c r="A10" s="108"/>
      <c r="B10" s="108"/>
      <c r="C10" s="108"/>
    </row>
    <row r="11" spans="1:4" x14ac:dyDescent="0.25">
      <c r="A11" s="108"/>
      <c r="B11" s="108"/>
      <c r="C11" s="108"/>
    </row>
    <row r="12" spans="1:4" x14ac:dyDescent="0.25">
      <c r="A12" s="108"/>
      <c r="B12" s="108"/>
      <c r="C12" s="108"/>
    </row>
    <row r="13" spans="1:4" x14ac:dyDescent="0.25">
      <c r="A13" s="108"/>
      <c r="B13" s="108"/>
      <c r="C13" s="108"/>
    </row>
    <row r="14" spans="1:4" x14ac:dyDescent="0.25">
      <c r="A14" s="108"/>
      <c r="B14" s="108"/>
      <c r="C14" s="108"/>
    </row>
    <row r="15" spans="1:4" x14ac:dyDescent="0.25">
      <c r="A15" s="108"/>
      <c r="B15" s="108"/>
      <c r="C15" s="108"/>
    </row>
    <row r="16" spans="1:4" x14ac:dyDescent="0.25">
      <c r="A16" s="108"/>
      <c r="B16" s="108"/>
      <c r="C16" s="108"/>
    </row>
  </sheetData>
  <sheetProtection password="CAA1" sheet="1" objects="1" scenarios="1"/>
  <mergeCells count="15">
    <mergeCell ref="A2:C2"/>
    <mergeCell ref="A4:C4"/>
    <mergeCell ref="A7:C7"/>
    <mergeCell ref="A8:C8"/>
    <mergeCell ref="A3:C3"/>
    <mergeCell ref="A5:C5"/>
    <mergeCell ref="A6:C6"/>
    <mergeCell ref="A13:C13"/>
    <mergeCell ref="A14:C14"/>
    <mergeCell ref="A15:C15"/>
    <mergeCell ref="A16:C16"/>
    <mergeCell ref="A9:C9"/>
    <mergeCell ref="A10:C10"/>
    <mergeCell ref="A11:C11"/>
    <mergeCell ref="A12:C12"/>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5" defaultRowHeight="14.3" x14ac:dyDescent="0.25"/>
  <cols>
    <col min="1" max="3" width="27.625" style="63" customWidth="1"/>
    <col min="4" max="16384" width="11.5" style="63"/>
  </cols>
  <sheetData>
    <row r="1" spans="1:3" ht="15.65" x14ac:dyDescent="0.25">
      <c r="A1" s="92" t="s">
        <v>114</v>
      </c>
      <c r="B1" s="92"/>
      <c r="C1" s="92"/>
    </row>
    <row r="2" spans="1:3" ht="80.150000000000006" customHeight="1" x14ac:dyDescent="0.25">
      <c r="A2" s="94" t="s">
        <v>115</v>
      </c>
      <c r="B2" s="95"/>
      <c r="C2" s="95"/>
    </row>
    <row r="3" spans="1:3" ht="59.95" customHeight="1" x14ac:dyDescent="0.25">
      <c r="A3" s="94" t="s">
        <v>128</v>
      </c>
      <c r="B3" s="95"/>
      <c r="C3" s="95"/>
    </row>
    <row r="4" spans="1:3" ht="60.8" customHeight="1" x14ac:dyDescent="0.25">
      <c r="A4" s="94" t="s">
        <v>116</v>
      </c>
      <c r="B4" s="95"/>
      <c r="C4" s="95"/>
    </row>
    <row r="5" spans="1:3" ht="50.1" customHeight="1" x14ac:dyDescent="0.25">
      <c r="A5" s="94" t="s">
        <v>127</v>
      </c>
      <c r="B5" s="94"/>
      <c r="C5" s="94"/>
    </row>
    <row r="6" spans="1:3" ht="80.150000000000006" customHeight="1" x14ac:dyDescent="0.25">
      <c r="A6" s="94" t="s">
        <v>129</v>
      </c>
      <c r="B6" s="95"/>
      <c r="C6" s="95"/>
    </row>
    <row r="7" spans="1:3" ht="65.05" customHeight="1" x14ac:dyDescent="0.25">
      <c r="A7" s="94" t="s">
        <v>130</v>
      </c>
      <c r="B7" s="95"/>
      <c r="C7" s="95"/>
    </row>
  </sheetData>
  <sheetProtection password="CAA1" sheet="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5" defaultRowHeight="14.3" x14ac:dyDescent="0.25"/>
  <cols>
    <col min="1" max="8" width="10.625" style="88" customWidth="1"/>
    <col min="9" max="16384" width="11.5" style="88"/>
  </cols>
  <sheetData>
    <row r="1" spans="1:8" ht="20.05" customHeight="1" x14ac:dyDescent="0.3">
      <c r="A1" s="112" t="s">
        <v>189</v>
      </c>
      <c r="B1" s="112"/>
      <c r="C1" s="112"/>
      <c r="D1" s="112"/>
      <c r="E1" s="112"/>
      <c r="F1" s="112"/>
      <c r="G1" s="112"/>
      <c r="H1" s="112"/>
    </row>
    <row r="2" spans="1:8" ht="35" customHeight="1" x14ac:dyDescent="0.25">
      <c r="A2" s="110" t="s">
        <v>190</v>
      </c>
      <c r="B2" s="111"/>
      <c r="C2" s="111"/>
      <c r="D2" s="111"/>
      <c r="E2" s="111"/>
      <c r="F2" s="111"/>
      <c r="G2" s="111"/>
      <c r="H2" s="111"/>
    </row>
    <row r="3" spans="1:8" ht="35" customHeight="1" x14ac:dyDescent="0.25">
      <c r="A3" s="110" t="s">
        <v>191</v>
      </c>
      <c r="B3" s="111"/>
      <c r="C3" s="111"/>
      <c r="D3" s="111"/>
      <c r="E3" s="111"/>
      <c r="F3" s="111"/>
      <c r="G3" s="111"/>
      <c r="H3" s="111"/>
    </row>
    <row r="4" spans="1:8" ht="70" customHeight="1" x14ac:dyDescent="0.25">
      <c r="A4" s="110" t="s">
        <v>192</v>
      </c>
      <c r="B4" s="111"/>
      <c r="C4" s="111"/>
      <c r="D4" s="111"/>
      <c r="E4" s="111"/>
      <c r="F4" s="111"/>
      <c r="G4" s="111"/>
      <c r="H4" s="111"/>
    </row>
    <row r="5" spans="1:8" ht="53" customHeight="1" x14ac:dyDescent="0.25">
      <c r="A5" s="110" t="s">
        <v>193</v>
      </c>
      <c r="B5" s="111"/>
      <c r="C5" s="111"/>
      <c r="D5" s="111"/>
      <c r="E5" s="111"/>
      <c r="F5" s="111"/>
      <c r="G5" s="111"/>
      <c r="H5" s="111"/>
    </row>
    <row r="6" spans="1:8" ht="35" customHeight="1" x14ac:dyDescent="0.25">
      <c r="A6" s="110" t="s">
        <v>194</v>
      </c>
      <c r="B6" s="111"/>
      <c r="C6" s="111"/>
      <c r="D6" s="111"/>
      <c r="E6" s="111"/>
      <c r="F6" s="111"/>
      <c r="G6" s="111"/>
      <c r="H6" s="111"/>
    </row>
    <row r="7" spans="1:8" ht="88" customHeight="1" x14ac:dyDescent="0.25">
      <c r="A7" s="110" t="s">
        <v>195</v>
      </c>
      <c r="B7" s="111"/>
      <c r="C7" s="111"/>
      <c r="D7" s="111"/>
      <c r="E7" s="111"/>
      <c r="F7" s="111"/>
      <c r="G7" s="111"/>
      <c r="H7" s="111"/>
    </row>
    <row r="8" spans="1:8" ht="88" customHeight="1" x14ac:dyDescent="0.25">
      <c r="A8" s="110" t="s">
        <v>196</v>
      </c>
      <c r="B8" s="111"/>
      <c r="C8" s="111"/>
      <c r="D8" s="111"/>
      <c r="E8" s="111"/>
      <c r="F8" s="111"/>
      <c r="G8" s="111"/>
      <c r="H8" s="111"/>
    </row>
    <row r="9" spans="1:8" ht="70" customHeight="1" x14ac:dyDescent="0.25">
      <c r="A9" s="110" t="s">
        <v>197</v>
      </c>
      <c r="B9" s="111"/>
      <c r="C9" s="111"/>
      <c r="D9" s="111"/>
      <c r="E9" s="111"/>
      <c r="F9" s="111"/>
      <c r="G9" s="111"/>
      <c r="H9" s="111"/>
    </row>
    <row r="10" spans="1:8" ht="53" customHeight="1" x14ac:dyDescent="0.25">
      <c r="A10" s="110" t="s">
        <v>198</v>
      </c>
      <c r="B10" s="111"/>
      <c r="C10" s="111"/>
      <c r="D10" s="111"/>
      <c r="E10" s="111"/>
      <c r="F10" s="111"/>
      <c r="G10" s="111"/>
      <c r="H10" s="111"/>
    </row>
    <row r="11" spans="1:8" ht="70" customHeight="1" x14ac:dyDescent="0.25">
      <c r="A11" s="110" t="s">
        <v>199</v>
      </c>
      <c r="B11" s="111"/>
      <c r="C11" s="111"/>
      <c r="D11" s="111"/>
      <c r="E11" s="111"/>
      <c r="F11" s="111"/>
      <c r="G11" s="111"/>
      <c r="H11" s="111"/>
    </row>
    <row r="12" spans="1:8" ht="35" customHeight="1" x14ac:dyDescent="0.25">
      <c r="A12" s="110" t="s">
        <v>200</v>
      </c>
      <c r="B12" s="111"/>
      <c r="C12" s="111"/>
      <c r="D12" s="111"/>
      <c r="E12" s="111"/>
      <c r="F12" s="111"/>
      <c r="G12" s="111"/>
      <c r="H12" s="111"/>
    </row>
    <row r="13" spans="1:8" ht="97" customHeight="1" x14ac:dyDescent="0.25">
      <c r="A13" s="110" t="s">
        <v>201</v>
      </c>
      <c r="B13" s="111"/>
      <c r="C13" s="111"/>
      <c r="D13" s="111"/>
      <c r="E13" s="111"/>
      <c r="F13" s="111"/>
      <c r="G13" s="111"/>
      <c r="H13" s="111"/>
    </row>
    <row r="14" spans="1:8" ht="97" customHeight="1" x14ac:dyDescent="0.25">
      <c r="A14" s="110" t="s">
        <v>202</v>
      </c>
      <c r="B14" s="111"/>
      <c r="C14" s="111"/>
      <c r="D14" s="111"/>
      <c r="E14" s="111"/>
      <c r="F14" s="111"/>
      <c r="G14" s="111"/>
      <c r="H14" s="111"/>
    </row>
    <row r="15" spans="1:8" ht="20.05" customHeight="1" x14ac:dyDescent="0.25">
      <c r="A15" s="110" t="s">
        <v>203</v>
      </c>
      <c r="B15" s="111"/>
      <c r="C15" s="111"/>
      <c r="D15" s="111"/>
      <c r="E15" s="111"/>
      <c r="F15" s="111"/>
      <c r="G15" s="111"/>
      <c r="H15" s="111"/>
    </row>
    <row r="16" spans="1:8" x14ac:dyDescent="0.25">
      <c r="A16" s="110"/>
      <c r="B16" s="111"/>
      <c r="C16" s="111"/>
      <c r="D16" s="111"/>
      <c r="E16" s="111"/>
      <c r="F16" s="111"/>
      <c r="G16" s="111"/>
      <c r="H16" s="111"/>
    </row>
    <row r="17" spans="1:8" x14ac:dyDescent="0.25">
      <c r="A17" s="110"/>
      <c r="B17" s="111"/>
      <c r="C17" s="111"/>
      <c r="D17" s="111"/>
      <c r="E17" s="111"/>
      <c r="F17" s="111"/>
      <c r="G17" s="111"/>
      <c r="H17" s="111"/>
    </row>
    <row r="18" spans="1:8" x14ac:dyDescent="0.25">
      <c r="A18" s="110"/>
      <c r="B18" s="111"/>
      <c r="C18" s="111"/>
      <c r="D18" s="111"/>
      <c r="E18" s="111"/>
      <c r="F18" s="111"/>
      <c r="G18" s="111"/>
      <c r="H18" s="111"/>
    </row>
    <row r="19" spans="1:8" x14ac:dyDescent="0.25">
      <c r="A19" s="110"/>
      <c r="B19" s="111"/>
      <c r="C19" s="111"/>
      <c r="D19" s="111"/>
      <c r="E19" s="111"/>
      <c r="F19" s="111"/>
      <c r="G19" s="111"/>
      <c r="H19" s="111"/>
    </row>
    <row r="20" spans="1:8" x14ac:dyDescent="0.25">
      <c r="A20" s="110"/>
      <c r="B20" s="111"/>
      <c r="C20" s="111"/>
      <c r="D20" s="111"/>
      <c r="E20" s="111"/>
      <c r="F20" s="111"/>
      <c r="G20" s="111"/>
      <c r="H20" s="111"/>
    </row>
  </sheetData>
  <sheetProtection password="CAA1" sheet="1" objects="1" scenarios="1"/>
  <mergeCells count="20">
    <mergeCell ref="A19:H19"/>
    <mergeCell ref="A20:H20"/>
    <mergeCell ref="A13:H13"/>
    <mergeCell ref="A14:H14"/>
    <mergeCell ref="A15:H15"/>
    <mergeCell ref="A16:H16"/>
    <mergeCell ref="A17:H17"/>
    <mergeCell ref="A18:H18"/>
    <mergeCell ref="A12:H12"/>
    <mergeCell ref="A1:H1"/>
    <mergeCell ref="A2:H2"/>
    <mergeCell ref="A3:H3"/>
    <mergeCell ref="A4:H4"/>
    <mergeCell ref="A5:H5"/>
    <mergeCell ref="A6:H6"/>
    <mergeCell ref="A7:H7"/>
    <mergeCell ref="A8:H8"/>
    <mergeCell ref="A9:H9"/>
    <mergeCell ref="A10:H10"/>
    <mergeCell ref="A11:H11"/>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58" bestFit="1" customWidth="1"/>
    <col min="2" max="2" width="39" style="58" customWidth="1"/>
    <col min="3" max="16384" width="11.5" style="58"/>
  </cols>
  <sheetData>
    <row r="1" spans="1:7" ht="20.05" customHeight="1" x14ac:dyDescent="0.25">
      <c r="A1" s="57" t="s">
        <v>51</v>
      </c>
      <c r="C1" s="59" t="s">
        <v>52</v>
      </c>
    </row>
    <row r="2" spans="1:7" ht="20.05" customHeight="1" x14ac:dyDescent="0.25">
      <c r="A2" s="58" t="s">
        <v>53</v>
      </c>
      <c r="B2" s="60"/>
      <c r="C2" s="58" t="s">
        <v>53</v>
      </c>
    </row>
    <row r="3" spans="1:7" ht="20.05" customHeight="1" x14ac:dyDescent="0.25">
      <c r="A3" s="58" t="s">
        <v>54</v>
      </c>
      <c r="B3" s="81"/>
      <c r="C3" s="58" t="s">
        <v>55</v>
      </c>
    </row>
    <row r="4" spans="1:7" ht="20.05" customHeight="1" x14ac:dyDescent="0.25">
      <c r="A4" s="58" t="s">
        <v>56</v>
      </c>
      <c r="B4" s="60"/>
      <c r="C4" s="58" t="s">
        <v>57</v>
      </c>
    </row>
    <row r="5" spans="1:7" ht="20.05" customHeight="1" x14ac:dyDescent="0.25"/>
    <row r="6" spans="1:7" ht="45" customHeight="1" x14ac:dyDescent="0.25">
      <c r="A6" s="116" t="s">
        <v>141</v>
      </c>
      <c r="B6" s="117"/>
      <c r="C6" s="117"/>
      <c r="D6" s="117"/>
      <c r="E6" s="117"/>
      <c r="F6" s="117"/>
      <c r="G6" s="117"/>
    </row>
    <row r="7" spans="1:7" ht="14.95" customHeight="1" x14ac:dyDescent="0.25"/>
    <row r="8" spans="1:7" ht="45" customHeight="1" x14ac:dyDescent="0.25">
      <c r="A8" s="116" t="s">
        <v>168</v>
      </c>
      <c r="B8" s="117"/>
      <c r="C8" s="117"/>
      <c r="D8" s="117"/>
      <c r="E8" s="117"/>
      <c r="F8" s="117"/>
      <c r="G8" s="117"/>
    </row>
    <row r="9" spans="1:7" ht="20.05" customHeight="1" x14ac:dyDescent="0.25">
      <c r="A9" s="61"/>
    </row>
    <row r="10" spans="1:7" ht="45" customHeight="1" x14ac:dyDescent="0.25">
      <c r="A10" s="113" t="s">
        <v>169</v>
      </c>
      <c r="B10" s="113"/>
      <c r="C10" s="113"/>
      <c r="D10" s="113"/>
      <c r="E10" s="113"/>
      <c r="F10" s="113"/>
      <c r="G10" s="113"/>
    </row>
    <row r="11" spans="1:7" ht="45" customHeight="1" x14ac:dyDescent="0.25">
      <c r="A11" s="113" t="s">
        <v>170</v>
      </c>
      <c r="B11" s="114"/>
      <c r="C11" s="114"/>
      <c r="D11" s="114"/>
      <c r="E11" s="114"/>
      <c r="F11" s="114"/>
      <c r="G11" s="114"/>
    </row>
    <row r="12" spans="1:7" ht="45" customHeight="1" x14ac:dyDescent="0.25">
      <c r="A12" s="113" t="s">
        <v>171</v>
      </c>
      <c r="B12" s="113"/>
      <c r="C12" s="114" t="s">
        <v>172</v>
      </c>
      <c r="D12" s="114"/>
      <c r="E12" s="114"/>
      <c r="F12" s="114"/>
      <c r="G12" s="79"/>
    </row>
    <row r="13" spans="1:7" ht="45" customHeight="1" x14ac:dyDescent="0.25">
      <c r="A13" s="78"/>
      <c r="B13" s="78"/>
      <c r="C13" s="79"/>
      <c r="D13" s="79"/>
      <c r="E13" s="79"/>
      <c r="F13" s="79"/>
      <c r="G13" s="79"/>
    </row>
    <row r="15" spans="1:7" x14ac:dyDescent="0.25">
      <c r="A15" s="58" t="s">
        <v>120</v>
      </c>
      <c r="B15" s="81"/>
      <c r="C15" s="115" t="s">
        <v>142</v>
      </c>
      <c r="D15" s="115"/>
      <c r="E15" s="115"/>
    </row>
    <row r="16" spans="1:7" x14ac:dyDescent="0.25">
      <c r="A16" s="58" t="s">
        <v>121</v>
      </c>
      <c r="B16" s="61" t="str">
        <f>IF(ISBLANK(B15),"",IF(B3=B15,"Kontrolle erfolgreich - check ok","FEHLER - ERROR"))</f>
        <v/>
      </c>
      <c r="C16" s="58" t="s">
        <v>143</v>
      </c>
    </row>
    <row r="17" spans="2:2" x14ac:dyDescent="0.25">
      <c r="B17" s="61" t="str">
        <f>IF(ISBLANK(B15),"",IF(ISERROR(FIND("@",B15,1)),"keine gültige eMail-Adresse",IF((VALUE(FIND("@",B15,1))&gt;1),"","keine gültige eMail-Adresse!")))</f>
        <v/>
      </c>
    </row>
    <row r="18" spans="2:2" x14ac:dyDescent="0.25">
      <c r="B18" s="61" t="str">
        <f>IF(ISBLANK(B15),"",IF(ISERROR(FIND("@",B15,1)),"no valid eMail-adress",IF((VALUE(FIND("@",B15,1))&gt;1),"","no valid eMail-address!")))</f>
        <v/>
      </c>
    </row>
    <row r="19" spans="2:2" x14ac:dyDescent="0.25">
      <c r="B19" s="58"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
  <dimension ref="A1:G18"/>
  <sheetViews>
    <sheetView workbookViewId="0">
      <selection activeCell="B3" sqref="B3"/>
    </sheetView>
  </sheetViews>
  <sheetFormatPr baseColWidth="10" defaultRowHeight="14.3" x14ac:dyDescent="0.25"/>
  <cols>
    <col min="1" max="1" width="39.5" bestFit="1" customWidth="1"/>
    <col min="2" max="2" width="33.125" bestFit="1" customWidth="1"/>
  </cols>
  <sheetData>
    <row r="1" spans="1:7" x14ac:dyDescent="0.25">
      <c r="A1" t="s">
        <v>10</v>
      </c>
      <c r="B1" s="4" t="str">
        <f>IF(ISNUMBER(VALUE(Ergebnisse!G1)),IF(VALUE(Ergebnisse!G1)&gt;0,VALUE(Ergebnisse!G1),""),"")</f>
        <v/>
      </c>
      <c r="D1" t="s">
        <v>17</v>
      </c>
    </row>
    <row r="2" spans="1:7" x14ac:dyDescent="0.25">
      <c r="A2" t="s">
        <v>2</v>
      </c>
      <c r="B2" s="4" t="str">
        <f>IF(ISNUMBER(VALUE(Ergebnisse!G2)),IF(VALUE(Ergebnisse!G2)&gt;0,VALUE(Ergebnisse!G2),""),"")</f>
        <v/>
      </c>
    </row>
    <row r="3" spans="1:7" x14ac:dyDescent="0.25">
      <c r="A3" t="s">
        <v>11</v>
      </c>
      <c r="B3" s="51" t="s">
        <v>103</v>
      </c>
      <c r="D3" t="s">
        <v>16</v>
      </c>
    </row>
    <row r="4" spans="1:7" x14ac:dyDescent="0.25">
      <c r="A4" t="s">
        <v>12</v>
      </c>
      <c r="B4" s="4">
        <f>YEAR(Ergebnisse!E5)</f>
        <v>2020</v>
      </c>
      <c r="D4" s="10">
        <v>2</v>
      </c>
    </row>
    <row r="5" spans="1:7" x14ac:dyDescent="0.25">
      <c r="A5" t="s">
        <v>13</v>
      </c>
      <c r="B5" s="4" t="str">
        <f>D8</f>
        <v>N</v>
      </c>
      <c r="D5" t="str">
        <f>IF(D4=2,"N","J")</f>
        <v>N</v>
      </c>
      <c r="F5">
        <v>1</v>
      </c>
      <c r="G5" s="74" t="s">
        <v>146</v>
      </c>
    </row>
    <row r="6" spans="1:7" x14ac:dyDescent="0.25">
      <c r="A6" t="s">
        <v>44</v>
      </c>
      <c r="B6" s="4">
        <f>Ergebnisse!G3</f>
        <v>1</v>
      </c>
      <c r="F6">
        <v>2</v>
      </c>
      <c r="G6" s="74" t="s">
        <v>147</v>
      </c>
    </row>
    <row r="7" spans="1:7" x14ac:dyDescent="0.25">
      <c r="A7" t="s">
        <v>49</v>
      </c>
      <c r="B7" s="56">
        <f>Ergebnisse!E5</f>
        <v>44038</v>
      </c>
    </row>
    <row r="8" spans="1:7" x14ac:dyDescent="0.25">
      <c r="A8" t="s">
        <v>14</v>
      </c>
      <c r="B8" s="4">
        <v>9</v>
      </c>
      <c r="D8" t="str">
        <f>LEFT(D5,1)</f>
        <v>N</v>
      </c>
    </row>
    <row r="9" spans="1:7" x14ac:dyDescent="0.25">
      <c r="A9" t="s">
        <v>15</v>
      </c>
      <c r="B9" s="4">
        <v>2</v>
      </c>
    </row>
    <row r="10" spans="1:7" x14ac:dyDescent="0.25">
      <c r="A10" t="s">
        <v>21</v>
      </c>
      <c r="B10" s="2" t="str">
        <f>Ergebnisse!A22</f>
        <v>Relative Dichte 20°C/20°C</v>
      </c>
      <c r="C10" s="2" t="str">
        <f>Ergebnisse!B22</f>
        <v>ohne</v>
      </c>
    </row>
    <row r="11" spans="1:7" x14ac:dyDescent="0.25">
      <c r="A11" t="s">
        <v>22</v>
      </c>
      <c r="B11" s="2" t="str">
        <f>Ergebnisse!A23</f>
        <v>Alkohol</v>
      </c>
      <c r="C11" s="2" t="str">
        <f>Ergebnisse!B23</f>
        <v>% vol</v>
      </c>
    </row>
    <row r="12" spans="1:7" x14ac:dyDescent="0.25">
      <c r="A12" t="s">
        <v>23</v>
      </c>
      <c r="B12" s="2" t="str">
        <f>Ergebnisse!A24</f>
        <v>Extrakt scheinbar</v>
      </c>
      <c r="C12" s="2" t="str">
        <f>Ergebnisse!B24</f>
        <v>g/100 g</v>
      </c>
    </row>
    <row r="13" spans="1:7" x14ac:dyDescent="0.25">
      <c r="A13" t="s">
        <v>30</v>
      </c>
      <c r="B13" s="2" t="str">
        <f>Ergebnisse!A25</f>
        <v>Extrakt wirklich</v>
      </c>
      <c r="C13" s="2" t="str">
        <f>Ergebnisse!B25</f>
        <v>g/100 g</v>
      </c>
    </row>
    <row r="14" spans="1:7" x14ac:dyDescent="0.25">
      <c r="A14" t="s">
        <v>31</v>
      </c>
      <c r="B14" s="2" t="str">
        <f>Ergebnisse!A26</f>
        <v>Stammwürze</v>
      </c>
      <c r="C14" s="2" t="str">
        <f>Ergebnisse!B26</f>
        <v>g/100 g</v>
      </c>
    </row>
    <row r="15" spans="1:7" x14ac:dyDescent="0.25">
      <c r="A15" t="s">
        <v>32</v>
      </c>
      <c r="B15" s="2" t="str">
        <f>Ergebnisse!A27</f>
        <v>pH-Wert</v>
      </c>
      <c r="C15" s="2" t="str">
        <f>Ergebnisse!B27</f>
        <v>ohne</v>
      </c>
    </row>
    <row r="16" spans="1:7" x14ac:dyDescent="0.25">
      <c r="A16" t="s">
        <v>33</v>
      </c>
      <c r="B16" s="2" t="str">
        <f>Ergebnisse!A28</f>
        <v>Titrierbare Gesamtsäure
bis pH-Wert 7,0 - als Milchsäure</v>
      </c>
      <c r="C16" s="2" t="str">
        <f>Ergebnisse!B28</f>
        <v>g/100 g</v>
      </c>
    </row>
    <row r="17" spans="1:3" x14ac:dyDescent="0.25">
      <c r="A17" t="s">
        <v>34</v>
      </c>
      <c r="B17" s="2" t="str">
        <f>Ergebnisse!A29</f>
        <v>Titrierbare Gesamtsäure
bis pH-Wert 8,1 - als Milchsäure</v>
      </c>
      <c r="C17" s="2" t="str">
        <f>Ergebnisse!B29</f>
        <v>g/100 g</v>
      </c>
    </row>
    <row r="18" spans="1:3" x14ac:dyDescent="0.25">
      <c r="A18" t="s">
        <v>152</v>
      </c>
      <c r="B18" s="2" t="str">
        <f>Ergebnisse!A30</f>
        <v>Bittereinheiten</v>
      </c>
      <c r="C18" s="2" t="str">
        <f>Ergebnisse!B30</f>
        <v>ohne</v>
      </c>
    </row>
  </sheetData>
  <sheetProtection password="CAA1" sheet="1"/>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4"/>
  <dimension ref="A1:J55"/>
  <sheetViews>
    <sheetView workbookViewId="0">
      <selection activeCell="G1" sqref="G1"/>
    </sheetView>
  </sheetViews>
  <sheetFormatPr baseColWidth="10" defaultColWidth="11.5" defaultRowHeight="14.3" x14ac:dyDescent="0.25"/>
  <cols>
    <col min="1" max="1" width="34.5" style="15" customWidth="1"/>
    <col min="2" max="2" width="12" style="15" bestFit="1" customWidth="1"/>
    <col min="3" max="3" width="13" style="15" bestFit="1" customWidth="1"/>
    <col min="4" max="6" width="15.625" style="15" customWidth="1"/>
    <col min="7" max="7" width="12.625" style="15" customWidth="1"/>
    <col min="8" max="8" width="9.625" style="15" customWidth="1"/>
    <col min="9" max="9" width="5.625" style="15" customWidth="1"/>
    <col min="10" max="10" width="11.625" style="15" customWidth="1"/>
    <col min="11" max="16384" width="11.5" style="15"/>
  </cols>
  <sheetData>
    <row r="1" spans="1:8" ht="21.9" customHeight="1" x14ac:dyDescent="0.35">
      <c r="A1" s="11" t="s">
        <v>67</v>
      </c>
      <c r="B1" s="12"/>
      <c r="E1" s="13" t="s">
        <v>68</v>
      </c>
      <c r="F1" s="14"/>
      <c r="G1" s="85"/>
    </row>
    <row r="2" spans="1:8" ht="21.9" customHeight="1" x14ac:dyDescent="0.35">
      <c r="A2" s="11" t="s">
        <v>104</v>
      </c>
      <c r="B2" s="12"/>
      <c r="E2" s="13" t="s">
        <v>69</v>
      </c>
      <c r="F2" s="14"/>
      <c r="G2" s="85"/>
    </row>
    <row r="3" spans="1:8" ht="12.1" customHeight="1" x14ac:dyDescent="0.35">
      <c r="A3" s="11"/>
      <c r="B3" s="12"/>
      <c r="E3" s="130" t="s">
        <v>50</v>
      </c>
      <c r="F3" s="130"/>
      <c r="G3" s="87">
        <v>1</v>
      </c>
    </row>
    <row r="4" spans="1:8" ht="21.9" customHeight="1" x14ac:dyDescent="0.3">
      <c r="A4" s="13" t="s">
        <v>8</v>
      </c>
      <c r="B4" s="15" t="s">
        <v>3</v>
      </c>
      <c r="E4" s="43" t="s">
        <v>45</v>
      </c>
      <c r="F4" s="66" t="str">
        <f>IF(ISBLANK(G1),"",IF(ISNUMBER(VALUE(G1)),"","Bitte nur Ziffern eingeben (numbers only)"))</f>
        <v/>
      </c>
      <c r="G4" s="42"/>
      <c r="H4" s="16"/>
    </row>
    <row r="5" spans="1:8" ht="21.9" customHeight="1" x14ac:dyDescent="0.3">
      <c r="A5" s="16" t="s">
        <v>70</v>
      </c>
      <c r="E5" s="18">
        <v>44038</v>
      </c>
      <c r="F5" s="66" t="str">
        <f>IF(ISBLANK(G2),"",IF(ISNUMBER(VALUE(G2)),"","Bitte nur Ziffern eingeben (numbers only)"))</f>
        <v/>
      </c>
      <c r="G5" s="14"/>
      <c r="H5" s="16"/>
    </row>
    <row r="6" spans="1:8" ht="12.1" customHeight="1" x14ac:dyDescent="0.25"/>
    <row r="7" spans="1:8" s="20" customFormat="1" ht="45" customHeight="1" x14ac:dyDescent="0.25">
      <c r="A7" s="118" t="s">
        <v>122</v>
      </c>
      <c r="B7" s="118"/>
      <c r="C7" s="118"/>
      <c r="D7" s="118"/>
      <c r="E7" s="118"/>
      <c r="F7" s="118"/>
      <c r="G7" s="118"/>
    </row>
    <row r="8" spans="1:8" s="20" customFormat="1" ht="45" customHeight="1" x14ac:dyDescent="0.25">
      <c r="A8" s="118" t="s">
        <v>123</v>
      </c>
      <c r="B8" s="118"/>
      <c r="C8" s="118"/>
      <c r="D8" s="118"/>
      <c r="E8" s="118"/>
      <c r="F8" s="118"/>
      <c r="G8" s="118"/>
    </row>
    <row r="9" spans="1:8" s="20" customFormat="1" ht="45" customHeight="1" x14ac:dyDescent="0.25">
      <c r="A9" s="118" t="s">
        <v>144</v>
      </c>
      <c r="B9" s="118"/>
      <c r="C9" s="118"/>
      <c r="D9" s="118"/>
      <c r="E9" s="118"/>
      <c r="F9" s="118"/>
      <c r="G9" s="118"/>
    </row>
    <row r="10" spans="1:8" s="20" customFormat="1" ht="45" customHeight="1" x14ac:dyDescent="0.25">
      <c r="A10" s="118" t="s">
        <v>145</v>
      </c>
      <c r="B10" s="118"/>
      <c r="C10" s="118"/>
      <c r="D10" s="118"/>
      <c r="E10" s="118"/>
      <c r="F10" s="118"/>
      <c r="G10" s="118"/>
    </row>
    <row r="11" spans="1:8" s="20" customFormat="1" ht="45" customHeight="1" x14ac:dyDescent="0.25">
      <c r="A11" s="118" t="s">
        <v>124</v>
      </c>
      <c r="B11" s="118"/>
      <c r="C11" s="118"/>
      <c r="D11" s="118"/>
      <c r="E11" s="118"/>
      <c r="F11" s="118"/>
      <c r="G11" s="118"/>
    </row>
    <row r="12" spans="1:8" s="20" customFormat="1" ht="45" customHeight="1" x14ac:dyDescent="0.25">
      <c r="A12" s="118" t="s">
        <v>125</v>
      </c>
      <c r="B12" s="118"/>
      <c r="C12" s="118"/>
      <c r="D12" s="118"/>
      <c r="E12" s="118"/>
      <c r="F12" s="118"/>
      <c r="G12" s="118"/>
    </row>
    <row r="13" spans="1:8" ht="20.05" customHeight="1" x14ac:dyDescent="0.25">
      <c r="A13" s="120"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20"/>
      <c r="C13" s="120"/>
      <c r="D13" s="120"/>
      <c r="E13" s="120"/>
      <c r="F13" s="120"/>
      <c r="G13" s="120"/>
    </row>
    <row r="14" spans="1:8" ht="20.05" customHeight="1" x14ac:dyDescent="0.25">
      <c r="A14" s="120" t="str">
        <f>IF(OR(ISBLANK(G1),ISBLANK(G2)),"Nur wenn diese beiden Felder korrekt ausgefüllt sind, kann der Absender dieser Tabelle identifiziert werden.","")</f>
        <v>Nur wenn diese beiden Felder korrekt ausgefüllt sind, kann der Absender dieser Tabelle identifiziert werden.</v>
      </c>
      <c r="B14" s="120"/>
      <c r="C14" s="120"/>
      <c r="D14" s="120"/>
      <c r="E14" s="120"/>
      <c r="F14" s="120"/>
      <c r="G14" s="120"/>
    </row>
    <row r="15" spans="1:8" ht="9.85" customHeight="1" x14ac:dyDescent="0.25">
      <c r="A15" s="122"/>
      <c r="B15" s="122"/>
      <c r="C15" s="122"/>
      <c r="D15" s="122"/>
      <c r="E15" s="122"/>
      <c r="F15" s="122"/>
      <c r="G15" s="122"/>
      <c r="H15" s="122"/>
    </row>
    <row r="16" spans="1:8" ht="30.1" customHeight="1" x14ac:dyDescent="0.3">
      <c r="A16" s="19" t="s">
        <v>47</v>
      </c>
      <c r="B16" s="13"/>
      <c r="C16" s="16"/>
      <c r="D16" s="13"/>
      <c r="E16" s="13"/>
      <c r="F16" s="13"/>
      <c r="G16" s="75"/>
    </row>
    <row r="17" spans="1:10" ht="9.85" customHeight="1" x14ac:dyDescent="0.25">
      <c r="A17" s="20"/>
      <c r="B17" s="20"/>
      <c r="C17" s="20"/>
      <c r="D17" s="20"/>
      <c r="E17" s="20"/>
      <c r="F17" s="20"/>
      <c r="G17" s="20"/>
    </row>
    <row r="18" spans="1:10" ht="9.85" customHeight="1" x14ac:dyDescent="0.25">
      <c r="A18" s="20"/>
      <c r="B18" s="20"/>
      <c r="C18" s="20"/>
      <c r="D18" s="20"/>
      <c r="E18" s="20"/>
      <c r="F18" s="20"/>
      <c r="G18" s="20"/>
    </row>
    <row r="19" spans="1:10" ht="30.1" customHeight="1" x14ac:dyDescent="0.25">
      <c r="A19" s="123" t="s">
        <v>126</v>
      </c>
      <c r="B19" s="123"/>
      <c r="C19" s="123"/>
      <c r="D19" s="123"/>
      <c r="E19" s="123"/>
      <c r="F19" s="123"/>
      <c r="G19" s="123"/>
    </row>
    <row r="20" spans="1:10" ht="9.85" customHeight="1" x14ac:dyDescent="0.25"/>
    <row r="21" spans="1:10" s="36" customFormat="1" ht="36" customHeight="1" x14ac:dyDescent="0.3">
      <c r="A21" s="36" t="s">
        <v>0</v>
      </c>
      <c r="B21" s="36" t="s">
        <v>1</v>
      </c>
      <c r="C21" s="37" t="s">
        <v>48</v>
      </c>
      <c r="D21" s="37" t="s">
        <v>5</v>
      </c>
      <c r="E21" s="37" t="s">
        <v>6</v>
      </c>
      <c r="F21" s="37" t="s">
        <v>7</v>
      </c>
      <c r="G21" s="54"/>
      <c r="H21" s="38"/>
      <c r="I21" s="37"/>
    </row>
    <row r="22" spans="1:10" s="53" customFormat="1" ht="30.1" customHeight="1" x14ac:dyDescent="0.25">
      <c r="A22" s="39" t="s">
        <v>71</v>
      </c>
      <c r="B22" s="39" t="s">
        <v>43</v>
      </c>
      <c r="C22" s="52">
        <v>6</v>
      </c>
      <c r="D22" s="86"/>
      <c r="E22" s="86"/>
      <c r="F22" s="52">
        <f>Parameter1!$B$1</f>
        <v>14</v>
      </c>
      <c r="G22" s="55"/>
      <c r="H22" s="67">
        <f>Parameter1!$C$1</f>
        <v>13</v>
      </c>
      <c r="I22" s="52"/>
      <c r="J22" s="52"/>
    </row>
    <row r="23" spans="1:10" s="53" customFormat="1" ht="30.1" customHeight="1" x14ac:dyDescent="0.25">
      <c r="A23" s="39" t="s">
        <v>72</v>
      </c>
      <c r="B23" s="39" t="s">
        <v>76</v>
      </c>
      <c r="C23" s="52">
        <v>3</v>
      </c>
      <c r="D23" s="86"/>
      <c r="E23" s="86"/>
      <c r="F23" s="52">
        <f>Parameter2!$B$1</f>
        <v>16</v>
      </c>
      <c r="G23" s="55"/>
      <c r="H23" s="67">
        <f>Parameter2!$C$1</f>
        <v>15</v>
      </c>
      <c r="I23" s="52"/>
      <c r="J23" s="52"/>
    </row>
    <row r="24" spans="1:10" s="53" customFormat="1" ht="30.1" customHeight="1" x14ac:dyDescent="0.25">
      <c r="A24" s="39" t="s">
        <v>73</v>
      </c>
      <c r="B24" s="39" t="s">
        <v>77</v>
      </c>
      <c r="C24" s="52">
        <v>3</v>
      </c>
      <c r="D24" s="86"/>
      <c r="E24" s="86"/>
      <c r="F24" s="52">
        <f>Parameter3!$B$1</f>
        <v>12</v>
      </c>
      <c r="G24" s="52"/>
      <c r="H24" s="67">
        <f>Parameter3!$C$1</f>
        <v>11</v>
      </c>
      <c r="I24" s="52"/>
      <c r="J24" s="52"/>
    </row>
    <row r="25" spans="1:10" s="53" customFormat="1" ht="30.1" customHeight="1" x14ac:dyDescent="0.25">
      <c r="A25" s="39" t="s">
        <v>74</v>
      </c>
      <c r="B25" s="39" t="s">
        <v>77</v>
      </c>
      <c r="C25" s="52">
        <v>3</v>
      </c>
      <c r="D25" s="86"/>
      <c r="E25" s="86"/>
      <c r="F25" s="52">
        <f>Parameter4!B1</f>
        <v>14</v>
      </c>
      <c r="G25" s="52"/>
      <c r="H25" s="67">
        <f>Parameter4!$C$1</f>
        <v>13</v>
      </c>
      <c r="I25" s="52"/>
      <c r="J25" s="52"/>
    </row>
    <row r="26" spans="1:10" s="53" customFormat="1" ht="30.1" customHeight="1" x14ac:dyDescent="0.25">
      <c r="A26" s="39" t="s">
        <v>75</v>
      </c>
      <c r="B26" s="39" t="s">
        <v>77</v>
      </c>
      <c r="C26" s="52">
        <v>4</v>
      </c>
      <c r="D26" s="86"/>
      <c r="E26" s="86"/>
      <c r="F26" s="52">
        <f>Parameter5!B1</f>
        <v>13</v>
      </c>
      <c r="G26" s="52"/>
      <c r="H26" s="67">
        <f>Parameter5!$C$1</f>
        <v>12</v>
      </c>
      <c r="I26" s="52"/>
      <c r="J26" s="52"/>
    </row>
    <row r="27" spans="1:10" s="53" customFormat="1" ht="30.1" customHeight="1" x14ac:dyDescent="0.25">
      <c r="A27" s="39" t="s">
        <v>42</v>
      </c>
      <c r="B27" s="39" t="s">
        <v>43</v>
      </c>
      <c r="C27" s="52">
        <v>3</v>
      </c>
      <c r="D27" s="86"/>
      <c r="E27" s="86"/>
      <c r="F27" s="52">
        <f>Parameter6!$B$1</f>
        <v>10</v>
      </c>
      <c r="H27" s="67">
        <f>Parameter6!$C$1</f>
        <v>9</v>
      </c>
      <c r="I27" s="52"/>
      <c r="J27" s="52"/>
    </row>
    <row r="28" spans="1:10" s="53" customFormat="1" ht="45" customHeight="1" x14ac:dyDescent="0.25">
      <c r="A28" s="39" t="s">
        <v>78</v>
      </c>
      <c r="B28" s="39" t="s">
        <v>77</v>
      </c>
      <c r="C28" s="52">
        <v>3</v>
      </c>
      <c r="D28" s="86"/>
      <c r="E28" s="86"/>
      <c r="F28" s="52">
        <f>Parameter7!B1</f>
        <v>13</v>
      </c>
      <c r="H28" s="67">
        <f>Parameter7!C1</f>
        <v>12</v>
      </c>
      <c r="I28" s="52"/>
      <c r="J28" s="52"/>
    </row>
    <row r="29" spans="1:10" s="53" customFormat="1" ht="45" customHeight="1" x14ac:dyDescent="0.25">
      <c r="A29" s="39" t="s">
        <v>79</v>
      </c>
      <c r="B29" s="39" t="s">
        <v>77</v>
      </c>
      <c r="C29" s="52">
        <v>3</v>
      </c>
      <c r="D29" s="86"/>
      <c r="E29" s="86"/>
      <c r="F29" s="52">
        <f>Parameter8!B1</f>
        <v>13</v>
      </c>
      <c r="H29" s="67">
        <f>Parameter8!C1</f>
        <v>12</v>
      </c>
      <c r="I29" s="52"/>
      <c r="J29" s="52"/>
    </row>
    <row r="30" spans="1:10" s="36" customFormat="1" ht="30.1" customHeight="1" x14ac:dyDescent="0.3">
      <c r="A30" s="39" t="s">
        <v>151</v>
      </c>
      <c r="B30" s="39" t="s">
        <v>43</v>
      </c>
      <c r="C30" s="52">
        <v>3</v>
      </c>
      <c r="D30" s="86"/>
      <c r="E30" s="86"/>
      <c r="F30" s="52">
        <f>Bittereinheiten!B1</f>
        <v>13</v>
      </c>
      <c r="G30" s="40"/>
      <c r="H30" s="41">
        <f>Bittereinheiten!C1</f>
        <v>12</v>
      </c>
    </row>
    <row r="31" spans="1:10" ht="30.1" hidden="1" customHeight="1" x14ac:dyDescent="0.3">
      <c r="A31" s="39" t="s">
        <v>175</v>
      </c>
      <c r="B31" s="39" t="s">
        <v>174</v>
      </c>
      <c r="C31" s="52">
        <v>3</v>
      </c>
      <c r="D31" s="73"/>
      <c r="E31" s="73"/>
      <c r="F31" s="52">
        <f>Diacetyl!B1</f>
        <v>2</v>
      </c>
      <c r="G31" s="40"/>
      <c r="H31" s="41">
        <f>Diacetyl!C1</f>
        <v>1</v>
      </c>
    </row>
    <row r="32" spans="1:10" ht="28.2" customHeight="1" x14ac:dyDescent="0.3">
      <c r="A32" s="17" t="s">
        <v>177</v>
      </c>
    </row>
    <row r="33" spans="1:9" ht="14.95" customHeight="1" x14ac:dyDescent="0.3">
      <c r="A33" s="14"/>
    </row>
    <row r="34" spans="1:9" ht="20.05" customHeight="1" x14ac:dyDescent="0.25">
      <c r="A34" s="83" t="str">
        <f>A22</f>
        <v>Relative Dichte 20°C/20°C</v>
      </c>
      <c r="B34" s="121"/>
      <c r="C34" s="121"/>
      <c r="D34" s="121"/>
      <c r="E34" s="121"/>
      <c r="F34" s="121"/>
      <c r="G34" s="121"/>
      <c r="H34" s="121"/>
      <c r="I34" s="22" t="b">
        <f>ISBLANK(VLOOKUP(F22,Parameter1!A3:C22,3))</f>
        <v>1</v>
      </c>
    </row>
    <row r="35" spans="1:9" ht="28.2" customHeight="1" x14ac:dyDescent="0.25">
      <c r="A35" s="21" t="str">
        <f>IF(F22=H22,"bitte eingeben:",IF(I34,"","Art der Modifikation:"))</f>
        <v/>
      </c>
      <c r="B35" s="124"/>
      <c r="C35" s="124"/>
      <c r="D35" s="124"/>
      <c r="E35" s="124"/>
      <c r="F35" s="124"/>
      <c r="G35" s="124"/>
      <c r="H35" s="124"/>
      <c r="I35" s="22"/>
    </row>
    <row r="36" spans="1:9" ht="20.05" customHeight="1" x14ac:dyDescent="0.25">
      <c r="A36" s="83" t="str">
        <f>A23</f>
        <v>Alkohol</v>
      </c>
      <c r="B36" s="121"/>
      <c r="C36" s="121"/>
      <c r="D36" s="121"/>
      <c r="E36" s="121"/>
      <c r="F36" s="121"/>
      <c r="G36" s="121"/>
      <c r="H36" s="121"/>
      <c r="I36" s="22" t="b">
        <f>ISBLANK(VLOOKUP(F23,Parameter2!A3:C24,3))</f>
        <v>1</v>
      </c>
    </row>
    <row r="37" spans="1:9" ht="28.2" customHeight="1" x14ac:dyDescent="0.25">
      <c r="A37" s="21" t="str">
        <f>IF(F23=H23,"bitte eingeben:",IF(I36,"","Art der Modifikation:"))</f>
        <v/>
      </c>
      <c r="B37" s="125"/>
      <c r="C37" s="125"/>
      <c r="D37" s="125"/>
      <c r="E37" s="125"/>
      <c r="F37" s="125"/>
      <c r="G37" s="125"/>
      <c r="H37" s="125"/>
      <c r="I37" s="22"/>
    </row>
    <row r="38" spans="1:9" ht="20.05" customHeight="1" x14ac:dyDescent="0.25">
      <c r="A38" s="83" t="str">
        <f>A24</f>
        <v>Extrakt scheinbar</v>
      </c>
      <c r="B38" s="121"/>
      <c r="C38" s="121"/>
      <c r="D38" s="121"/>
      <c r="E38" s="121"/>
      <c r="F38" s="121"/>
      <c r="G38" s="121"/>
      <c r="H38" s="121"/>
      <c r="I38" s="22" t="b">
        <f>ISBLANK(VLOOKUP(F24,Parameter3!A3:C20,3))</f>
        <v>1</v>
      </c>
    </row>
    <row r="39" spans="1:9" ht="28.2" customHeight="1" x14ac:dyDescent="0.25">
      <c r="A39" s="21" t="str">
        <f>IF(F24=H24,"bitte eingeben:",IF(I38,"","Art der Modifikation:"))</f>
        <v/>
      </c>
      <c r="B39" s="125"/>
      <c r="C39" s="125"/>
      <c r="D39" s="125"/>
      <c r="E39" s="125"/>
      <c r="F39" s="125"/>
      <c r="G39" s="125"/>
      <c r="H39" s="125"/>
      <c r="I39" s="22"/>
    </row>
    <row r="40" spans="1:9" ht="20.05" customHeight="1" x14ac:dyDescent="0.25">
      <c r="A40" s="83" t="str">
        <f>A25</f>
        <v>Extrakt wirklich</v>
      </c>
      <c r="B40" s="121"/>
      <c r="C40" s="121"/>
      <c r="D40" s="121"/>
      <c r="E40" s="121"/>
      <c r="F40" s="121"/>
      <c r="G40" s="121"/>
      <c r="H40" s="121"/>
      <c r="I40" s="22" t="b">
        <f>ISBLANK(VLOOKUP(F25,Parameter4!A3:C25,3))</f>
        <v>1</v>
      </c>
    </row>
    <row r="41" spans="1:9" ht="28.2" customHeight="1" x14ac:dyDescent="0.25">
      <c r="A41" s="21" t="str">
        <f>IF(F25=H25,"bitte eingeben:",IF(I40,"","Art der Modifikation:"))</f>
        <v/>
      </c>
      <c r="B41" s="125"/>
      <c r="C41" s="125"/>
      <c r="D41" s="125"/>
      <c r="E41" s="125"/>
      <c r="F41" s="125"/>
      <c r="G41" s="125"/>
      <c r="H41" s="125"/>
      <c r="I41" s="22"/>
    </row>
    <row r="42" spans="1:9" ht="20.05" customHeight="1" x14ac:dyDescent="0.25">
      <c r="A42" s="83" t="str">
        <f>A26</f>
        <v>Stammwürze</v>
      </c>
      <c r="B42" s="126"/>
      <c r="C42" s="126"/>
      <c r="D42" s="126"/>
      <c r="E42" s="126"/>
      <c r="F42" s="126"/>
      <c r="G42" s="126"/>
      <c r="H42" s="126"/>
      <c r="I42" s="22" t="b">
        <f>ISBLANK(VLOOKUP(F26,Parameter5!A3:C26,3))</f>
        <v>1</v>
      </c>
    </row>
    <row r="43" spans="1:9" ht="28.2" customHeight="1" x14ac:dyDescent="0.25">
      <c r="A43" s="21" t="str">
        <f>IF(F26=H26,"bitte eingeben:",IF(I42,"","Art der Modifikation:"))</f>
        <v/>
      </c>
      <c r="B43" s="129"/>
      <c r="C43" s="129"/>
      <c r="D43" s="129"/>
      <c r="E43" s="129"/>
      <c r="F43" s="129"/>
      <c r="G43" s="129"/>
      <c r="H43" s="129"/>
      <c r="I43" s="22"/>
    </row>
    <row r="44" spans="1:9" ht="20.05" customHeight="1" x14ac:dyDescent="0.25">
      <c r="A44" s="83" t="str">
        <f>A27</f>
        <v>pH-Wert</v>
      </c>
      <c r="B44" s="127"/>
      <c r="C44" s="127"/>
      <c r="D44" s="127"/>
      <c r="E44" s="127"/>
      <c r="F44" s="127"/>
      <c r="G44" s="127"/>
      <c r="H44" s="127"/>
      <c r="I44" s="22" t="b">
        <f>ISBLANK(VLOOKUP(F27,Parameter6!A3:C17,3))</f>
        <v>1</v>
      </c>
    </row>
    <row r="45" spans="1:9" ht="28.2" customHeight="1" x14ac:dyDescent="0.25">
      <c r="A45" s="21" t="str">
        <f>IF(F27=H27,"bitte eingeben:",IF(I44,"","Art der Modifikation:"))</f>
        <v/>
      </c>
      <c r="B45" s="119"/>
      <c r="C45" s="119"/>
      <c r="D45" s="119"/>
      <c r="E45" s="119"/>
      <c r="F45" s="119"/>
      <c r="G45" s="119"/>
      <c r="H45" s="119"/>
      <c r="I45" s="22"/>
    </row>
    <row r="46" spans="1:9" ht="35.15" customHeight="1" x14ac:dyDescent="0.25">
      <c r="A46" s="83" t="str">
        <f>A28</f>
        <v>Titrierbare Gesamtsäure
bis pH-Wert 7,0 - als Milchsäure</v>
      </c>
      <c r="B46" s="126"/>
      <c r="C46" s="126"/>
      <c r="D46" s="126"/>
      <c r="E46" s="126"/>
      <c r="F46" s="126"/>
      <c r="G46" s="126"/>
      <c r="H46" s="126"/>
      <c r="I46" s="22" t="b">
        <f>ISBLANK(VLOOKUP(F28,Parameter7!A3:C29,3))</f>
        <v>1</v>
      </c>
    </row>
    <row r="47" spans="1:9" ht="28.2" customHeight="1" x14ac:dyDescent="0.25">
      <c r="A47" s="21" t="str">
        <f>IF(F28=H28,"bitte eingeben:",IF(I46,"","Art der Modifikation:"))</f>
        <v/>
      </c>
      <c r="B47" s="119"/>
      <c r="C47" s="119"/>
      <c r="D47" s="119"/>
      <c r="E47" s="119"/>
      <c r="F47" s="119"/>
      <c r="G47" s="119"/>
      <c r="H47" s="119"/>
      <c r="I47" s="22"/>
    </row>
    <row r="48" spans="1:9" ht="35.15" customHeight="1" x14ac:dyDescent="0.25">
      <c r="A48" s="83" t="str">
        <f>A29</f>
        <v>Titrierbare Gesamtsäure
bis pH-Wert 8,1 - als Milchsäure</v>
      </c>
      <c r="B48" s="126"/>
      <c r="C48" s="126"/>
      <c r="D48" s="126"/>
      <c r="E48" s="126"/>
      <c r="F48" s="126"/>
      <c r="G48" s="126"/>
      <c r="H48" s="126"/>
      <c r="I48" s="22" t="b">
        <f>ISBLANK(VLOOKUP(F29,Parameter8!A3:C37,3))</f>
        <v>1</v>
      </c>
    </row>
    <row r="49" spans="1:9" ht="28.2" customHeight="1" x14ac:dyDescent="0.25">
      <c r="A49" s="21" t="str">
        <f>IF(F29=H29,"bitte eingeben:",IF(I48,"","Art der Modifikation:"))</f>
        <v/>
      </c>
      <c r="B49" s="119"/>
      <c r="C49" s="119"/>
      <c r="D49" s="119"/>
      <c r="E49" s="119"/>
      <c r="F49" s="119"/>
      <c r="G49" s="119"/>
      <c r="H49" s="119"/>
      <c r="I49" s="22"/>
    </row>
    <row r="50" spans="1:9" ht="32.950000000000003" hidden="1" customHeight="1" x14ac:dyDescent="0.3">
      <c r="A50" s="17" t="s">
        <v>178</v>
      </c>
    </row>
    <row r="51" spans="1:9" ht="14.95" hidden="1" customHeight="1" x14ac:dyDescent="0.3">
      <c r="A51" s="14"/>
    </row>
    <row r="52" spans="1:9" ht="20.05" customHeight="1" x14ac:dyDescent="0.25">
      <c r="A52" s="84" t="str">
        <f>A30</f>
        <v>Bittereinheiten</v>
      </c>
      <c r="B52" s="126"/>
      <c r="C52" s="126"/>
      <c r="D52" s="126"/>
      <c r="E52" s="126"/>
      <c r="F52" s="126"/>
      <c r="G52" s="126"/>
      <c r="H52" s="126"/>
      <c r="I52" s="22" t="b">
        <f>ISBLANK(VLOOKUP(F30,Bittereinheiten!A3:C43,3))</f>
        <v>1</v>
      </c>
    </row>
    <row r="53" spans="1:9" ht="28.2" customHeight="1" x14ac:dyDescent="0.25">
      <c r="A53" s="77" t="str">
        <f>IF(F30=H30,"bitte eingeben:",IF(I52,"","Art der Modifikation:"))</f>
        <v/>
      </c>
      <c r="B53" s="119"/>
      <c r="C53" s="119"/>
      <c r="D53" s="119"/>
      <c r="E53" s="119"/>
      <c r="F53" s="119"/>
      <c r="G53" s="119"/>
      <c r="H53" s="119"/>
    </row>
    <row r="54" spans="1:9" ht="20.05" hidden="1" customHeight="1" x14ac:dyDescent="0.3">
      <c r="A54" s="76" t="str">
        <f>A31</f>
        <v>Diacetyl</v>
      </c>
      <c r="B54" s="126"/>
      <c r="C54" s="126"/>
      <c r="D54" s="126"/>
      <c r="E54" s="126"/>
      <c r="F54" s="126"/>
      <c r="G54" s="126"/>
      <c r="H54" s="126"/>
      <c r="I54" s="22" t="b">
        <f>ISBLANK(VLOOKUP(F31,Diacetyl!A3:C4,3))</f>
        <v>1</v>
      </c>
    </row>
    <row r="55" spans="1:9" ht="32.950000000000003" hidden="1" customHeight="1" x14ac:dyDescent="0.25">
      <c r="A55" s="77" t="str">
        <f>IF(F31=H31,"bitte eingeben:",IF(I54,"","Art der Modifikation:"))</f>
        <v/>
      </c>
      <c r="B55" s="128"/>
      <c r="C55" s="128"/>
      <c r="D55" s="128"/>
      <c r="E55" s="128"/>
      <c r="F55" s="128"/>
      <c r="G55" s="128"/>
      <c r="H55" s="128"/>
    </row>
  </sheetData>
  <sheetProtection password="CAA1" sheet="1" objects="1" scenarios="1"/>
  <mergeCells count="31">
    <mergeCell ref="E3:F3"/>
    <mergeCell ref="A7:G7"/>
    <mergeCell ref="A8:G8"/>
    <mergeCell ref="A9:G9"/>
    <mergeCell ref="A10:G10"/>
    <mergeCell ref="B55:H55"/>
    <mergeCell ref="B48:H48"/>
    <mergeCell ref="B49:H49"/>
    <mergeCell ref="B46:H46"/>
    <mergeCell ref="B43:H43"/>
    <mergeCell ref="B53:H53"/>
    <mergeCell ref="B54:H54"/>
    <mergeCell ref="B37:H37"/>
    <mergeCell ref="B44:H44"/>
    <mergeCell ref="B52:H52"/>
    <mergeCell ref="B47:H47"/>
    <mergeCell ref="A11:G11"/>
    <mergeCell ref="B45:H45"/>
    <mergeCell ref="A14:G14"/>
    <mergeCell ref="B34:H34"/>
    <mergeCell ref="A15:H15"/>
    <mergeCell ref="A19:G19"/>
    <mergeCell ref="B40:H40"/>
    <mergeCell ref="B36:H36"/>
    <mergeCell ref="B35:H35"/>
    <mergeCell ref="A13:G13"/>
    <mergeCell ref="B38:H38"/>
    <mergeCell ref="A12:G12"/>
    <mergeCell ref="B39:H39"/>
    <mergeCell ref="B42:H42"/>
    <mergeCell ref="B41:H41"/>
  </mergeCells>
  <phoneticPr fontId="0" type="noConversion"/>
  <conditionalFormatting sqref="H22:H25 H28:H29">
    <cfRule type="cellIs" dxfId="27" priority="6" stopIfTrue="1" operator="equal">
      <formula>6</formula>
    </cfRule>
  </conditionalFormatting>
  <conditionalFormatting sqref="J22:J29">
    <cfRule type="cellIs" dxfId="26" priority="7" stopIfTrue="1" operator="equal">
      <formula>15</formula>
    </cfRule>
  </conditionalFormatting>
  <conditionalFormatting sqref="I22:I29">
    <cfRule type="cellIs" dxfId="25" priority="8" stopIfTrue="1" operator="equal">
      <formula>11</formula>
    </cfRule>
  </conditionalFormatting>
  <conditionalFormatting sqref="B42:H42">
    <cfRule type="expression" dxfId="24" priority="9" stopIfTrue="1">
      <formula>$H$22-5=0</formula>
    </cfRule>
  </conditionalFormatting>
  <conditionalFormatting sqref="B44:H44">
    <cfRule type="expression" dxfId="23" priority="10" stopIfTrue="1">
      <formula>$I$22-3=0</formula>
    </cfRule>
  </conditionalFormatting>
  <conditionalFormatting sqref="B46:H46 B48:H48">
    <cfRule type="expression" dxfId="22" priority="11" stopIfTrue="1">
      <formula>$I$22-10=0</formula>
    </cfRule>
  </conditionalFormatting>
  <conditionalFormatting sqref="G30 G22:G26">
    <cfRule type="cellIs" dxfId="21" priority="12" stopIfTrue="1" operator="equal">
      <formula>10</formula>
    </cfRule>
  </conditionalFormatting>
  <conditionalFormatting sqref="F22">
    <cfRule type="expression" dxfId="20" priority="13" stopIfTrue="1">
      <formula>$F$22-$H$22=1</formula>
    </cfRule>
  </conditionalFormatting>
  <conditionalFormatting sqref="F23">
    <cfRule type="expression" dxfId="19" priority="14" stopIfTrue="1">
      <formula>$F$23-$H$23=1</formula>
    </cfRule>
  </conditionalFormatting>
  <conditionalFormatting sqref="F24">
    <cfRule type="expression" dxfId="18" priority="15" stopIfTrue="1">
      <formula>$F$24-$H$24=1</formula>
    </cfRule>
  </conditionalFormatting>
  <conditionalFormatting sqref="F25">
    <cfRule type="expression" dxfId="17" priority="16" stopIfTrue="1">
      <formula>$F$25-$H$25=1</formula>
    </cfRule>
  </conditionalFormatting>
  <conditionalFormatting sqref="F26">
    <cfRule type="expression" dxfId="16" priority="17" stopIfTrue="1">
      <formula>$F$26-$H$26=1</formula>
    </cfRule>
  </conditionalFormatting>
  <conditionalFormatting sqref="F27">
    <cfRule type="expression" dxfId="15" priority="18" stopIfTrue="1">
      <formula>$F$27-$H$27=1</formula>
    </cfRule>
  </conditionalFormatting>
  <conditionalFormatting sqref="F28">
    <cfRule type="expression" dxfId="14" priority="19" stopIfTrue="1">
      <formula>$F$28-$H$28=1</formula>
    </cfRule>
  </conditionalFormatting>
  <conditionalFormatting sqref="B35:H35">
    <cfRule type="expression" dxfId="13" priority="20" stopIfTrue="1">
      <formula>OR($F$22-$H$22=0,NOT(I34))</formula>
    </cfRule>
  </conditionalFormatting>
  <conditionalFormatting sqref="B37:H37">
    <cfRule type="expression" dxfId="12" priority="21" stopIfTrue="1">
      <formula>OR($F$23-$H$23=0,NOT(I36))</formula>
    </cfRule>
  </conditionalFormatting>
  <conditionalFormatting sqref="B39:H39">
    <cfRule type="expression" dxfId="11" priority="22" stopIfTrue="1">
      <formula>OR($F$24-$H$24=0,NOT(I38))</formula>
    </cfRule>
  </conditionalFormatting>
  <conditionalFormatting sqref="B41:H41">
    <cfRule type="expression" dxfId="10" priority="23" stopIfTrue="1">
      <formula>OR($F$25-$H$25=0,NOT(I40))</formula>
    </cfRule>
  </conditionalFormatting>
  <conditionalFormatting sqref="B43:H43">
    <cfRule type="expression" dxfId="9" priority="24" stopIfTrue="1">
      <formula>OR($F$26-$H$26=0,NOT(I42))</formula>
    </cfRule>
  </conditionalFormatting>
  <conditionalFormatting sqref="B45:H45">
    <cfRule type="expression" dxfId="8" priority="25" stopIfTrue="1">
      <formula>OR($F$27-$H$27=0,NOT(I44))</formula>
    </cfRule>
  </conditionalFormatting>
  <conditionalFormatting sqref="B47:H47">
    <cfRule type="expression" dxfId="7" priority="26" stopIfTrue="1">
      <formula>OR($F$28-$H$28=0,NOT(I46))</formula>
    </cfRule>
  </conditionalFormatting>
  <conditionalFormatting sqref="B49:H49">
    <cfRule type="expression" dxfId="6" priority="27" stopIfTrue="1">
      <formula>OR($F$29-$H$29=0,NOT(I48))</formula>
    </cfRule>
  </conditionalFormatting>
  <conditionalFormatting sqref="B53:H53">
    <cfRule type="expression" dxfId="5" priority="28" stopIfTrue="1">
      <formula>OR($F$30-$H$30=0,NOT(I52))</formula>
    </cfRule>
  </conditionalFormatting>
  <conditionalFormatting sqref="F30">
    <cfRule type="expression" dxfId="4" priority="29" stopIfTrue="1">
      <formula>$F$30-$H$30=1</formula>
    </cfRule>
  </conditionalFormatting>
  <conditionalFormatting sqref="F29">
    <cfRule type="expression" dxfId="3" priority="30" stopIfTrue="1">
      <formula>$F$29-$H$29=1</formula>
    </cfRule>
  </conditionalFormatting>
  <conditionalFormatting sqref="G31">
    <cfRule type="cellIs" dxfId="2" priority="2" stopIfTrue="1" operator="equal">
      <formula>10</formula>
    </cfRule>
  </conditionalFormatting>
  <conditionalFormatting sqref="F31">
    <cfRule type="expression" dxfId="1" priority="3" stopIfTrue="1">
      <formula>$F$31-$H$31=1</formula>
    </cfRule>
  </conditionalFormatting>
  <conditionalFormatting sqref="B55:H55">
    <cfRule type="expression" dxfId="0" priority="1" stopIfTrue="1">
      <formula>OR($F$31-$H$31=0,NOT(I54))</formula>
    </cfRule>
  </conditionalFormatting>
  <hyperlinks>
    <hyperlink ref="B4" r:id="rId1"/>
  </hyperlinks>
  <pageMargins left="0.59055118110236227" right="0.59055118110236227" top="0.6692913385826772" bottom="0.39370078740157483" header="0.39370078740157483" footer="0.27559055118110237"/>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7" max="16383" man="1"/>
    <brk id="31"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5" r:id="rId5" name="Drop Down 47">
              <controlPr locked="0" defaultSize="0" autoLine="0" autoPict="0">
                <anchor moveWithCells="1">
                  <from>
                    <xdr:col>1</xdr:col>
                    <xdr:colOff>25879</xdr:colOff>
                    <xdr:row>33</xdr:row>
                    <xdr:rowOff>34506</xdr:rowOff>
                  </from>
                  <to>
                    <xdr:col>7</xdr:col>
                    <xdr:colOff>336430</xdr:colOff>
                    <xdr:row>33</xdr:row>
                    <xdr:rowOff>232913</xdr:rowOff>
                  </to>
                </anchor>
              </controlPr>
            </control>
          </mc:Choice>
        </mc:AlternateContent>
        <mc:AlternateContent xmlns:mc="http://schemas.openxmlformats.org/markup-compatibility/2006">
          <mc:Choice Requires="x14">
            <control shapeId="2096" r:id="rId6" name="Drop Down 48">
              <controlPr locked="0" defaultSize="0" autoLine="0" autoPict="0">
                <anchor moveWithCells="1">
                  <from>
                    <xdr:col>1</xdr:col>
                    <xdr:colOff>25879</xdr:colOff>
                    <xdr:row>35</xdr:row>
                    <xdr:rowOff>17253</xdr:rowOff>
                  </from>
                  <to>
                    <xdr:col>7</xdr:col>
                    <xdr:colOff>336430</xdr:colOff>
                    <xdr:row>35</xdr:row>
                    <xdr:rowOff>224287</xdr:rowOff>
                  </to>
                </anchor>
              </controlPr>
            </control>
          </mc:Choice>
        </mc:AlternateContent>
        <mc:AlternateContent xmlns:mc="http://schemas.openxmlformats.org/markup-compatibility/2006">
          <mc:Choice Requires="x14">
            <control shapeId="2097" r:id="rId7" name="Drop Down 49">
              <controlPr locked="0" defaultSize="0" autoLine="0" autoPict="0">
                <anchor moveWithCells="1">
                  <from>
                    <xdr:col>1</xdr:col>
                    <xdr:colOff>25879</xdr:colOff>
                    <xdr:row>37</xdr:row>
                    <xdr:rowOff>34506</xdr:rowOff>
                  </from>
                  <to>
                    <xdr:col>7</xdr:col>
                    <xdr:colOff>336430</xdr:colOff>
                    <xdr:row>37</xdr:row>
                    <xdr:rowOff>232913</xdr:rowOff>
                  </to>
                </anchor>
              </controlPr>
            </control>
          </mc:Choice>
        </mc:AlternateContent>
        <mc:AlternateContent xmlns:mc="http://schemas.openxmlformats.org/markup-compatibility/2006">
          <mc:Choice Requires="x14">
            <control shapeId="2098" r:id="rId8" name="Drop Down 50">
              <controlPr locked="0" defaultSize="0" autoLine="0" autoPict="0">
                <anchor moveWithCells="1">
                  <from>
                    <xdr:col>1</xdr:col>
                    <xdr:colOff>25879</xdr:colOff>
                    <xdr:row>39</xdr:row>
                    <xdr:rowOff>34506</xdr:rowOff>
                  </from>
                  <to>
                    <xdr:col>7</xdr:col>
                    <xdr:colOff>336430</xdr:colOff>
                    <xdr:row>39</xdr:row>
                    <xdr:rowOff>232913</xdr:rowOff>
                  </to>
                </anchor>
              </controlPr>
            </control>
          </mc:Choice>
        </mc:AlternateContent>
        <mc:AlternateContent xmlns:mc="http://schemas.openxmlformats.org/markup-compatibility/2006">
          <mc:Choice Requires="x14">
            <control shapeId="2099" r:id="rId9" name="Drop Down 51">
              <controlPr locked="0" defaultSize="0" autoLine="0" autoPict="0">
                <anchor moveWithCells="1">
                  <from>
                    <xdr:col>1</xdr:col>
                    <xdr:colOff>25879</xdr:colOff>
                    <xdr:row>41</xdr:row>
                    <xdr:rowOff>34506</xdr:rowOff>
                  </from>
                  <to>
                    <xdr:col>7</xdr:col>
                    <xdr:colOff>336430</xdr:colOff>
                    <xdr:row>41</xdr:row>
                    <xdr:rowOff>232913</xdr:rowOff>
                  </to>
                </anchor>
              </controlPr>
            </control>
          </mc:Choice>
        </mc:AlternateContent>
        <mc:AlternateContent xmlns:mc="http://schemas.openxmlformats.org/markup-compatibility/2006">
          <mc:Choice Requires="x14">
            <control shapeId="2100" r:id="rId10" name="Drop Down 52">
              <controlPr locked="0" defaultSize="0" autoLine="0" autoPict="0">
                <anchor moveWithCells="1">
                  <from>
                    <xdr:col>1</xdr:col>
                    <xdr:colOff>25879</xdr:colOff>
                    <xdr:row>43</xdr:row>
                    <xdr:rowOff>34506</xdr:rowOff>
                  </from>
                  <to>
                    <xdr:col>7</xdr:col>
                    <xdr:colOff>336430</xdr:colOff>
                    <xdr:row>43</xdr:row>
                    <xdr:rowOff>232913</xdr:rowOff>
                  </to>
                </anchor>
              </controlPr>
            </control>
          </mc:Choice>
        </mc:AlternateContent>
        <mc:AlternateContent xmlns:mc="http://schemas.openxmlformats.org/markup-compatibility/2006">
          <mc:Choice Requires="x14">
            <control shapeId="2101" r:id="rId11" name="Drop Down 53">
              <controlPr locked="0" defaultSize="0" autoLine="0" autoPict="0">
                <anchor moveWithCells="1">
                  <from>
                    <xdr:col>1</xdr:col>
                    <xdr:colOff>25879</xdr:colOff>
                    <xdr:row>45</xdr:row>
                    <xdr:rowOff>34506</xdr:rowOff>
                  </from>
                  <to>
                    <xdr:col>7</xdr:col>
                    <xdr:colOff>336430</xdr:colOff>
                    <xdr:row>45</xdr:row>
                    <xdr:rowOff>232913</xdr:rowOff>
                  </to>
                </anchor>
              </controlPr>
            </control>
          </mc:Choice>
        </mc:AlternateContent>
        <mc:AlternateContent xmlns:mc="http://schemas.openxmlformats.org/markup-compatibility/2006">
          <mc:Choice Requires="x14">
            <control shapeId="2118" r:id="rId12" name="Drop Down 70">
              <controlPr locked="0" defaultSize="0" autoLine="0" autoPict="0">
                <anchor moveWithCells="1">
                  <from>
                    <xdr:col>1</xdr:col>
                    <xdr:colOff>25879</xdr:colOff>
                    <xdr:row>47</xdr:row>
                    <xdr:rowOff>34506</xdr:rowOff>
                  </from>
                  <to>
                    <xdr:col>7</xdr:col>
                    <xdr:colOff>336430</xdr:colOff>
                    <xdr:row>47</xdr:row>
                    <xdr:rowOff>232913</xdr:rowOff>
                  </to>
                </anchor>
              </controlPr>
            </control>
          </mc:Choice>
        </mc:AlternateContent>
        <mc:AlternateContent xmlns:mc="http://schemas.openxmlformats.org/markup-compatibility/2006">
          <mc:Choice Requires="x14">
            <control shapeId="2121" r:id="rId13" name="Drop Down 73">
              <controlPr locked="0" defaultSize="0" autoLine="0" autoPict="0">
                <anchor moveWithCells="1">
                  <from>
                    <xdr:col>6</xdr:col>
                    <xdr:colOff>8626</xdr:colOff>
                    <xdr:row>15</xdr:row>
                    <xdr:rowOff>43132</xdr:rowOff>
                  </from>
                  <to>
                    <xdr:col>7</xdr:col>
                    <xdr:colOff>0</xdr:colOff>
                    <xdr:row>15</xdr:row>
                    <xdr:rowOff>327804</xdr:rowOff>
                  </to>
                </anchor>
              </controlPr>
            </control>
          </mc:Choice>
        </mc:AlternateContent>
        <mc:AlternateContent xmlns:mc="http://schemas.openxmlformats.org/markup-compatibility/2006">
          <mc:Choice Requires="x14">
            <control shapeId="2122" r:id="rId14" name="Drop Down 74">
              <controlPr locked="0" defaultSize="0" autoLine="0" autoPict="0">
                <anchor moveWithCells="1">
                  <from>
                    <xdr:col>1</xdr:col>
                    <xdr:colOff>25879</xdr:colOff>
                    <xdr:row>51</xdr:row>
                    <xdr:rowOff>34506</xdr:rowOff>
                  </from>
                  <to>
                    <xdr:col>7</xdr:col>
                    <xdr:colOff>336430</xdr:colOff>
                    <xdr:row>51</xdr:row>
                    <xdr:rowOff>232913</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18</v>
      </c>
      <c r="H1" s="82">
        <f>COUNTA(A2:G38)</f>
        <v>0</v>
      </c>
    </row>
    <row r="2" spans="1:8" x14ac:dyDescent="0.25">
      <c r="A2" s="131"/>
      <c r="B2" s="131"/>
      <c r="C2" s="131"/>
      <c r="D2" s="131"/>
      <c r="E2" s="131"/>
      <c r="F2" s="131"/>
      <c r="G2" s="131"/>
    </row>
    <row r="3" spans="1:8" x14ac:dyDescent="0.25">
      <c r="A3" s="131"/>
      <c r="B3" s="131"/>
      <c r="C3" s="131"/>
      <c r="D3" s="131"/>
      <c r="E3" s="131"/>
      <c r="F3" s="131"/>
      <c r="G3" s="131"/>
    </row>
    <row r="4" spans="1:8" x14ac:dyDescent="0.25">
      <c r="A4" s="131"/>
      <c r="B4" s="131"/>
      <c r="C4" s="131"/>
      <c r="D4" s="131"/>
      <c r="E4" s="131"/>
      <c r="F4" s="131"/>
      <c r="G4" s="131"/>
    </row>
    <row r="5" spans="1:8" x14ac:dyDescent="0.25">
      <c r="A5" s="131"/>
      <c r="B5" s="131"/>
      <c r="C5" s="131"/>
      <c r="D5" s="131"/>
      <c r="E5" s="131"/>
      <c r="F5" s="131"/>
      <c r="G5" s="131"/>
    </row>
    <row r="6" spans="1:8" x14ac:dyDescent="0.25">
      <c r="A6" s="131"/>
      <c r="B6" s="131"/>
      <c r="C6" s="131"/>
      <c r="D6" s="131"/>
      <c r="E6" s="131"/>
      <c r="F6" s="131"/>
      <c r="G6" s="131"/>
    </row>
    <row r="7" spans="1:8" x14ac:dyDescent="0.25">
      <c r="A7" s="131"/>
      <c r="B7" s="131"/>
      <c r="C7" s="131"/>
      <c r="D7" s="131"/>
      <c r="E7" s="131"/>
      <c r="F7" s="131"/>
      <c r="G7" s="131"/>
    </row>
    <row r="8" spans="1:8" x14ac:dyDescent="0.25">
      <c r="A8" s="131"/>
      <c r="B8" s="131"/>
      <c r="C8" s="131"/>
      <c r="D8" s="131"/>
      <c r="E8" s="131"/>
      <c r="F8" s="131"/>
      <c r="G8" s="131"/>
    </row>
    <row r="9" spans="1:8" x14ac:dyDescent="0.25">
      <c r="A9" s="131"/>
      <c r="B9" s="131"/>
      <c r="C9" s="131"/>
      <c r="D9" s="131"/>
      <c r="E9" s="131"/>
      <c r="F9" s="131"/>
      <c r="G9" s="131"/>
    </row>
    <row r="10" spans="1:8" x14ac:dyDescent="0.25">
      <c r="A10" s="131"/>
      <c r="B10" s="131"/>
      <c r="C10" s="131"/>
      <c r="D10" s="131"/>
      <c r="E10" s="131"/>
      <c r="F10" s="131"/>
      <c r="G10" s="131"/>
    </row>
    <row r="11" spans="1:8" x14ac:dyDescent="0.25">
      <c r="A11" s="131"/>
      <c r="B11" s="131"/>
      <c r="C11" s="131"/>
      <c r="D11" s="131"/>
      <c r="E11" s="131"/>
      <c r="F11" s="131"/>
      <c r="G11" s="131"/>
    </row>
    <row r="12" spans="1:8" x14ac:dyDescent="0.25">
      <c r="A12" s="131"/>
      <c r="B12" s="131"/>
      <c r="C12" s="131"/>
      <c r="D12" s="131"/>
      <c r="E12" s="131"/>
      <c r="F12" s="131"/>
      <c r="G12" s="131"/>
    </row>
    <row r="13" spans="1:8" x14ac:dyDescent="0.25">
      <c r="A13" s="131"/>
      <c r="B13" s="131"/>
      <c r="C13" s="131"/>
      <c r="D13" s="131"/>
      <c r="E13" s="131"/>
      <c r="F13" s="131"/>
      <c r="G13" s="131"/>
    </row>
    <row r="14" spans="1:8" x14ac:dyDescent="0.25">
      <c r="A14" s="131"/>
      <c r="B14" s="131"/>
      <c r="C14" s="131"/>
      <c r="D14" s="131"/>
      <c r="E14" s="131"/>
      <c r="F14" s="131"/>
      <c r="G14" s="131"/>
    </row>
    <row r="15" spans="1:8" x14ac:dyDescent="0.25">
      <c r="A15" s="131"/>
      <c r="B15" s="131"/>
      <c r="C15" s="131"/>
      <c r="D15" s="131"/>
      <c r="E15" s="131"/>
      <c r="F15" s="131"/>
      <c r="G15" s="131"/>
    </row>
    <row r="16" spans="1:8" x14ac:dyDescent="0.25">
      <c r="A16" s="131"/>
      <c r="B16" s="131"/>
      <c r="C16" s="131"/>
      <c r="D16" s="131"/>
      <c r="E16" s="131"/>
      <c r="F16" s="131"/>
      <c r="G16" s="131"/>
    </row>
    <row r="17" spans="1:7" x14ac:dyDescent="0.25">
      <c r="A17" s="131"/>
      <c r="B17" s="131"/>
      <c r="C17" s="131"/>
      <c r="D17" s="131"/>
      <c r="E17" s="131"/>
      <c r="F17" s="131"/>
      <c r="G17" s="131"/>
    </row>
    <row r="18" spans="1:7" x14ac:dyDescent="0.25">
      <c r="A18" s="131"/>
      <c r="B18" s="131"/>
      <c r="C18" s="131"/>
      <c r="D18" s="131"/>
      <c r="E18" s="131"/>
      <c r="F18" s="131"/>
      <c r="G18" s="131"/>
    </row>
    <row r="19" spans="1:7" x14ac:dyDescent="0.25">
      <c r="A19" s="131"/>
      <c r="B19" s="131"/>
      <c r="C19" s="131"/>
      <c r="D19" s="131"/>
      <c r="E19" s="131"/>
      <c r="F19" s="131"/>
      <c r="G19" s="131"/>
    </row>
    <row r="20" spans="1:7" x14ac:dyDescent="0.25">
      <c r="A20" s="131"/>
      <c r="B20" s="131"/>
      <c r="C20" s="131"/>
      <c r="D20" s="131"/>
      <c r="E20" s="131"/>
      <c r="F20" s="131"/>
      <c r="G20" s="131"/>
    </row>
    <row r="21" spans="1:7" x14ac:dyDescent="0.25">
      <c r="A21" s="131"/>
      <c r="B21" s="131"/>
      <c r="C21" s="131"/>
      <c r="D21" s="131"/>
      <c r="E21" s="131"/>
      <c r="F21" s="131"/>
      <c r="G21" s="131"/>
    </row>
    <row r="22" spans="1:7" x14ac:dyDescent="0.25">
      <c r="A22" s="131"/>
      <c r="B22" s="131"/>
      <c r="C22" s="131"/>
      <c r="D22" s="131"/>
      <c r="E22" s="131"/>
      <c r="F22" s="131"/>
      <c r="G22" s="131"/>
    </row>
    <row r="23" spans="1:7" x14ac:dyDescent="0.25">
      <c r="A23" s="131"/>
      <c r="B23" s="131"/>
      <c r="C23" s="131"/>
      <c r="D23" s="131"/>
      <c r="E23" s="131"/>
      <c r="F23" s="131"/>
      <c r="G23" s="131"/>
    </row>
    <row r="24" spans="1:7" x14ac:dyDescent="0.25">
      <c r="A24" s="131"/>
      <c r="B24" s="131"/>
      <c r="C24" s="131"/>
      <c r="D24" s="131"/>
      <c r="E24" s="131"/>
      <c r="F24" s="131"/>
      <c r="G24" s="131"/>
    </row>
    <row r="25" spans="1:7" x14ac:dyDescent="0.25">
      <c r="A25" s="131"/>
      <c r="B25" s="131"/>
      <c r="C25" s="131"/>
      <c r="D25" s="131"/>
      <c r="E25" s="131"/>
      <c r="F25" s="131"/>
      <c r="G25" s="131"/>
    </row>
    <row r="26" spans="1:7" x14ac:dyDescent="0.25">
      <c r="A26" s="131"/>
      <c r="B26" s="131"/>
      <c r="C26" s="131"/>
      <c r="D26" s="131"/>
      <c r="E26" s="131"/>
      <c r="F26" s="131"/>
      <c r="G26" s="131"/>
    </row>
    <row r="27" spans="1:7" x14ac:dyDescent="0.25">
      <c r="A27" s="131"/>
      <c r="B27" s="131"/>
      <c r="C27" s="131"/>
      <c r="D27" s="131"/>
      <c r="E27" s="131"/>
      <c r="F27" s="131"/>
      <c r="G27" s="131"/>
    </row>
    <row r="28" spans="1:7" x14ac:dyDescent="0.25">
      <c r="A28" s="131"/>
      <c r="B28" s="131"/>
      <c r="C28" s="131"/>
      <c r="D28" s="131"/>
      <c r="E28" s="131"/>
      <c r="F28" s="131"/>
      <c r="G28" s="131"/>
    </row>
    <row r="29" spans="1:7" x14ac:dyDescent="0.25">
      <c r="A29" s="131"/>
      <c r="B29" s="131"/>
      <c r="C29" s="131"/>
      <c r="D29" s="131"/>
      <c r="E29" s="131"/>
      <c r="F29" s="131"/>
      <c r="G29" s="131"/>
    </row>
    <row r="30" spans="1:7" x14ac:dyDescent="0.25">
      <c r="A30" s="131"/>
      <c r="B30" s="131"/>
      <c r="C30" s="131"/>
      <c r="D30" s="131"/>
      <c r="E30" s="131"/>
      <c r="F30" s="131"/>
      <c r="G30" s="131"/>
    </row>
    <row r="31" spans="1:7" x14ac:dyDescent="0.25">
      <c r="A31" s="131"/>
      <c r="B31" s="131"/>
      <c r="C31" s="131"/>
      <c r="D31" s="131"/>
      <c r="E31" s="131"/>
      <c r="F31" s="131"/>
      <c r="G31" s="131"/>
    </row>
    <row r="32" spans="1:7" x14ac:dyDescent="0.25">
      <c r="A32" s="131"/>
      <c r="B32" s="131"/>
      <c r="C32" s="131"/>
      <c r="D32" s="131"/>
      <c r="E32" s="131"/>
      <c r="F32" s="131"/>
      <c r="G32" s="131"/>
    </row>
    <row r="33" spans="1:7" x14ac:dyDescent="0.25">
      <c r="A33" s="131"/>
      <c r="B33" s="131"/>
      <c r="C33" s="131"/>
      <c r="D33" s="131"/>
      <c r="E33" s="131"/>
      <c r="F33" s="131"/>
      <c r="G33" s="131"/>
    </row>
    <row r="34" spans="1:7" x14ac:dyDescent="0.25">
      <c r="A34" s="131"/>
      <c r="B34" s="131"/>
      <c r="C34" s="131"/>
      <c r="D34" s="131"/>
      <c r="E34" s="131"/>
      <c r="F34" s="131"/>
      <c r="G34" s="131"/>
    </row>
    <row r="35" spans="1:7" x14ac:dyDescent="0.25">
      <c r="A35" s="131"/>
      <c r="B35" s="131"/>
      <c r="C35" s="131"/>
      <c r="D35" s="131"/>
      <c r="E35" s="131"/>
      <c r="F35" s="131"/>
      <c r="G35" s="131"/>
    </row>
    <row r="36" spans="1:7" x14ac:dyDescent="0.25">
      <c r="A36" s="131"/>
      <c r="B36" s="131"/>
      <c r="C36" s="131"/>
      <c r="D36" s="131"/>
      <c r="E36" s="131"/>
      <c r="F36" s="131"/>
      <c r="G36" s="131"/>
    </row>
    <row r="37" spans="1:7" x14ac:dyDescent="0.25">
      <c r="A37" s="131"/>
      <c r="B37" s="131"/>
      <c r="C37" s="131"/>
      <c r="D37" s="131"/>
      <c r="E37" s="131"/>
      <c r="F37" s="131"/>
      <c r="G37" s="131"/>
    </row>
    <row r="38" spans="1:7" x14ac:dyDescent="0.25">
      <c r="A38" s="131"/>
      <c r="B38" s="131"/>
      <c r="C38" s="131"/>
      <c r="D38" s="131"/>
      <c r="E38" s="131"/>
      <c r="F38" s="131"/>
      <c r="G38" s="131"/>
    </row>
  </sheetData>
  <sheetProtection password="CAA1" sheet="1" objects="1" scenarios="1"/>
  <mergeCells count="37">
    <mergeCell ref="A32:G32"/>
    <mergeCell ref="A33:G33"/>
    <mergeCell ref="A38:G38"/>
    <mergeCell ref="A34:G34"/>
    <mergeCell ref="A35:G35"/>
    <mergeCell ref="A36:G36"/>
    <mergeCell ref="A37:G37"/>
    <mergeCell ref="A31:G31"/>
    <mergeCell ref="A20:G20"/>
    <mergeCell ref="A21:G21"/>
    <mergeCell ref="A22:G22"/>
    <mergeCell ref="A23:G23"/>
    <mergeCell ref="A24:G24"/>
    <mergeCell ref="A25:G25"/>
    <mergeCell ref="A26:G26"/>
    <mergeCell ref="A27:G27"/>
    <mergeCell ref="A28:G28"/>
    <mergeCell ref="A29:G29"/>
    <mergeCell ref="A30:G30"/>
    <mergeCell ref="A19:G19"/>
    <mergeCell ref="A8:G8"/>
    <mergeCell ref="A9:G9"/>
    <mergeCell ref="A10:G10"/>
    <mergeCell ref="A11:G11"/>
    <mergeCell ref="A12:G12"/>
    <mergeCell ref="A13:G13"/>
    <mergeCell ref="A14:G14"/>
    <mergeCell ref="A15:G15"/>
    <mergeCell ref="A16:G16"/>
    <mergeCell ref="A17:G17"/>
    <mergeCell ref="A18:G18"/>
    <mergeCell ref="A7:G7"/>
    <mergeCell ref="A2:G2"/>
    <mergeCell ref="A3:G3"/>
    <mergeCell ref="A4:G4"/>
    <mergeCell ref="A5:G5"/>
    <mergeCell ref="A6:G6"/>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7"/>
  <dimension ref="A1:C16"/>
  <sheetViews>
    <sheetView workbookViewId="0">
      <selection activeCell="A2" sqref="A2:G2"/>
    </sheetView>
  </sheetViews>
  <sheetFormatPr baseColWidth="10" defaultColWidth="11.5" defaultRowHeight="15.65" x14ac:dyDescent="0.25"/>
  <cols>
    <col min="1" max="1" width="24.5" style="23" customWidth="1"/>
    <col min="2" max="2" width="55.125" style="24" customWidth="1"/>
    <col min="3" max="16384" width="11.5" style="23"/>
  </cols>
  <sheetData>
    <row r="1" spans="1:3" ht="16.3" thickBot="1" x14ac:dyDescent="0.3">
      <c r="A1" s="35" t="str">
        <f>Ergebnisse!A22</f>
        <v>Relative Dichte 20°C/20°C</v>
      </c>
      <c r="B1" s="34">
        <v>14</v>
      </c>
      <c r="C1" s="23">
        <f>MAX($A$3:$A$16)-1</f>
        <v>13</v>
      </c>
    </row>
    <row r="2" spans="1:3" ht="16.3" thickTop="1" x14ac:dyDescent="0.25">
      <c r="A2" s="47"/>
      <c r="B2" s="30" t="s">
        <v>36</v>
      </c>
      <c r="C2" s="23" t="s">
        <v>38</v>
      </c>
    </row>
    <row r="3" spans="1:3" x14ac:dyDescent="0.25">
      <c r="A3" s="29">
        <v>1</v>
      </c>
      <c r="B3" s="29" t="s">
        <v>83</v>
      </c>
      <c r="C3" s="49"/>
    </row>
    <row r="4" spans="1:3" x14ac:dyDescent="0.25">
      <c r="A4" s="29">
        <v>2</v>
      </c>
      <c r="B4" s="29" t="s">
        <v>84</v>
      </c>
      <c r="C4" s="24" t="s">
        <v>39</v>
      </c>
    </row>
    <row r="5" spans="1:3" x14ac:dyDescent="0.25">
      <c r="A5" s="29">
        <v>3</v>
      </c>
      <c r="B5" s="29" t="s">
        <v>85</v>
      </c>
      <c r="C5" s="24"/>
    </row>
    <row r="6" spans="1:3" x14ac:dyDescent="0.25">
      <c r="A6" s="29">
        <v>4</v>
      </c>
      <c r="B6" s="29" t="s">
        <v>86</v>
      </c>
      <c r="C6" s="24" t="s">
        <v>39</v>
      </c>
    </row>
    <row r="7" spans="1:3" x14ac:dyDescent="0.25">
      <c r="A7" s="29">
        <v>5</v>
      </c>
      <c r="B7" s="29" t="s">
        <v>81</v>
      </c>
      <c r="C7" s="50"/>
    </row>
    <row r="8" spans="1:3" x14ac:dyDescent="0.25">
      <c r="A8" s="29">
        <v>6</v>
      </c>
      <c r="B8" s="29" t="s">
        <v>82</v>
      </c>
      <c r="C8" s="50"/>
    </row>
    <row r="9" spans="1:3" ht="28.55" x14ac:dyDescent="0.25">
      <c r="A9" s="29">
        <v>7</v>
      </c>
      <c r="B9" s="29" t="s">
        <v>107</v>
      </c>
      <c r="C9" s="50"/>
    </row>
    <row r="10" spans="1:3" x14ac:dyDescent="0.25">
      <c r="A10" s="29">
        <v>8</v>
      </c>
      <c r="B10" s="29" t="s">
        <v>131</v>
      </c>
      <c r="C10" s="50"/>
    </row>
    <row r="11" spans="1:3" x14ac:dyDescent="0.25">
      <c r="A11" s="29">
        <v>9</v>
      </c>
      <c r="B11" s="29" t="s">
        <v>179</v>
      </c>
      <c r="C11" s="50"/>
    </row>
    <row r="12" spans="1:3" x14ac:dyDescent="0.25">
      <c r="A12" s="29">
        <v>10</v>
      </c>
      <c r="B12" s="29" t="s">
        <v>165</v>
      </c>
      <c r="C12" s="50"/>
    </row>
    <row r="13" spans="1:3" x14ac:dyDescent="0.25">
      <c r="A13" s="29">
        <v>11</v>
      </c>
      <c r="B13" s="29" t="s">
        <v>80</v>
      </c>
      <c r="C13" s="50"/>
    </row>
    <row r="14" spans="1:3" x14ac:dyDescent="0.25">
      <c r="A14" s="29">
        <v>12</v>
      </c>
      <c r="B14" s="29" t="s">
        <v>182</v>
      </c>
      <c r="C14" s="50"/>
    </row>
    <row r="15" spans="1:3" ht="14.3" x14ac:dyDescent="0.25">
      <c r="A15" s="29">
        <v>13</v>
      </c>
      <c r="B15" s="29" t="s">
        <v>4</v>
      </c>
      <c r="C15" s="48"/>
    </row>
    <row r="16" spans="1:3" ht="14.3" x14ac:dyDescent="0.25">
      <c r="A16" s="29">
        <v>14</v>
      </c>
      <c r="B16"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C18"/>
  <sheetViews>
    <sheetView workbookViewId="0">
      <selection activeCell="A2" sqref="A2:G2"/>
    </sheetView>
  </sheetViews>
  <sheetFormatPr baseColWidth="10" defaultColWidth="11.5" defaultRowHeight="15.65" x14ac:dyDescent="0.25"/>
  <cols>
    <col min="1" max="1" width="8.875" style="24" bestFit="1" customWidth="1"/>
    <col min="2" max="2" width="64.5" style="24" customWidth="1"/>
    <col min="3" max="3" width="6.875" style="24" bestFit="1" customWidth="1"/>
    <col min="4" max="16384" width="11.5" style="24"/>
  </cols>
  <sheetData>
    <row r="1" spans="1:3" ht="16.3" thickBot="1" x14ac:dyDescent="0.3">
      <c r="A1" s="31" t="str">
        <f>Ergebnisse!A23</f>
        <v>Alkohol</v>
      </c>
      <c r="B1" s="34">
        <v>16</v>
      </c>
      <c r="C1" s="24">
        <f>MAX($A$3:$A$18)-1</f>
        <v>15</v>
      </c>
    </row>
    <row r="2" spans="1:3" ht="31.95" thickTop="1" x14ac:dyDescent="0.25">
      <c r="A2" s="30" t="s">
        <v>35</v>
      </c>
      <c r="B2" s="30" t="s">
        <v>36</v>
      </c>
      <c r="C2" s="24" t="s">
        <v>37</v>
      </c>
    </row>
    <row r="3" spans="1:3" x14ac:dyDescent="0.25">
      <c r="A3" s="29">
        <v>1</v>
      </c>
      <c r="B3" s="29" t="s">
        <v>91</v>
      </c>
      <c r="C3" s="29"/>
    </row>
    <row r="4" spans="1:3" x14ac:dyDescent="0.25">
      <c r="A4" s="29">
        <v>2</v>
      </c>
      <c r="B4" s="29" t="s">
        <v>92</v>
      </c>
      <c r="C4" s="29" t="s">
        <v>39</v>
      </c>
    </row>
    <row r="5" spans="1:3" x14ac:dyDescent="0.25">
      <c r="A5" s="29">
        <v>3</v>
      </c>
      <c r="B5" s="29" t="s">
        <v>80</v>
      </c>
      <c r="C5" s="29"/>
    </row>
    <row r="6" spans="1:3" x14ac:dyDescent="0.25">
      <c r="A6" s="29">
        <v>4</v>
      </c>
      <c r="B6" s="29" t="s">
        <v>87</v>
      </c>
      <c r="C6" s="29"/>
    </row>
    <row r="7" spans="1:3" x14ac:dyDescent="0.25">
      <c r="A7" s="29">
        <v>5</v>
      </c>
      <c r="B7" s="29" t="s">
        <v>90</v>
      </c>
      <c r="C7" s="29"/>
    </row>
    <row r="8" spans="1:3" x14ac:dyDescent="0.25">
      <c r="A8" s="29">
        <v>6</v>
      </c>
      <c r="B8" s="29" t="s">
        <v>88</v>
      </c>
      <c r="C8" s="29"/>
    </row>
    <row r="9" spans="1:3" x14ac:dyDescent="0.25">
      <c r="A9" s="29">
        <v>7</v>
      </c>
      <c r="B9" s="29" t="s">
        <v>89</v>
      </c>
      <c r="C9" s="29"/>
    </row>
    <row r="10" spans="1:3" x14ac:dyDescent="0.25">
      <c r="A10" s="29">
        <v>8</v>
      </c>
      <c r="B10" s="29" t="s">
        <v>107</v>
      </c>
      <c r="C10" s="29"/>
    </row>
    <row r="11" spans="1:3" x14ac:dyDescent="0.25">
      <c r="A11" s="29">
        <v>9</v>
      </c>
      <c r="B11" s="29" t="s">
        <v>132</v>
      </c>
      <c r="C11" s="29"/>
    </row>
    <row r="12" spans="1:3" x14ac:dyDescent="0.25">
      <c r="A12" s="29">
        <v>10</v>
      </c>
      <c r="B12" s="29" t="s">
        <v>166</v>
      </c>
      <c r="C12" s="29"/>
    </row>
    <row r="13" spans="1:3" x14ac:dyDescent="0.25">
      <c r="A13" s="29">
        <v>11</v>
      </c>
      <c r="B13" s="29" t="s">
        <v>167</v>
      </c>
      <c r="C13" s="29"/>
    </row>
    <row r="14" spans="1:3" x14ac:dyDescent="0.25">
      <c r="A14" s="29">
        <v>12</v>
      </c>
      <c r="B14" s="29" t="s">
        <v>164</v>
      </c>
      <c r="C14" s="29"/>
    </row>
    <row r="15" spans="1:3" x14ac:dyDescent="0.25">
      <c r="A15" s="29">
        <v>13</v>
      </c>
      <c r="B15" s="29" t="s">
        <v>180</v>
      </c>
      <c r="C15" s="29"/>
    </row>
    <row r="16" spans="1:3" x14ac:dyDescent="0.25">
      <c r="A16" s="29">
        <v>14</v>
      </c>
      <c r="B16" s="29" t="s">
        <v>185</v>
      </c>
      <c r="C16" s="29"/>
    </row>
    <row r="17" spans="1:3" x14ac:dyDescent="0.25">
      <c r="A17" s="29">
        <v>15</v>
      </c>
      <c r="B17" s="29" t="s">
        <v>4</v>
      </c>
      <c r="C17" s="29"/>
    </row>
    <row r="18" spans="1:3" x14ac:dyDescent="0.25">
      <c r="A18" s="29">
        <v>16</v>
      </c>
      <c r="B18"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0"/>
  <dimension ref="A1:C14"/>
  <sheetViews>
    <sheetView workbookViewId="0">
      <selection activeCell="A2" sqref="A2:G2"/>
    </sheetView>
  </sheetViews>
  <sheetFormatPr baseColWidth="10" defaultColWidth="11.5" defaultRowHeight="15.65" x14ac:dyDescent="0.25"/>
  <cols>
    <col min="1" max="1" width="13.125" style="24" customWidth="1"/>
    <col min="2" max="2" width="55.125" style="72" customWidth="1"/>
    <col min="3" max="16384" width="11.5" style="24"/>
  </cols>
  <sheetData>
    <row r="1" spans="1:3" ht="16.3" thickBot="1" x14ac:dyDescent="0.3">
      <c r="A1" s="24" t="str">
        <f>Ergebnisse!A24</f>
        <v>Extrakt scheinbar</v>
      </c>
      <c r="B1" s="72">
        <v>12</v>
      </c>
      <c r="C1" s="24">
        <f>MAX($A$3:$A$14)-1</f>
        <v>11</v>
      </c>
    </row>
    <row r="2" spans="1:3" ht="16.3" thickTop="1" x14ac:dyDescent="0.25">
      <c r="A2" s="30" t="s">
        <v>35</v>
      </c>
      <c r="B2" s="69" t="s">
        <v>36</v>
      </c>
    </row>
    <row r="3" spans="1:3" x14ac:dyDescent="0.25">
      <c r="A3" s="26">
        <v>1</v>
      </c>
      <c r="B3" s="70" t="s">
        <v>95</v>
      </c>
      <c r="C3" s="49"/>
    </row>
    <row r="4" spans="1:3" x14ac:dyDescent="0.25">
      <c r="A4" s="26">
        <v>2</v>
      </c>
      <c r="B4" s="70" t="s">
        <v>93</v>
      </c>
    </row>
    <row r="5" spans="1:3" x14ac:dyDescent="0.25">
      <c r="A5" s="26">
        <v>3</v>
      </c>
      <c r="B5" s="70" t="s">
        <v>94</v>
      </c>
    </row>
    <row r="6" spans="1:3" ht="28.55" x14ac:dyDescent="0.25">
      <c r="A6" s="26">
        <v>4</v>
      </c>
      <c r="B6" s="70" t="s">
        <v>107</v>
      </c>
    </row>
    <row r="7" spans="1:3" x14ac:dyDescent="0.25">
      <c r="A7" s="26">
        <v>5</v>
      </c>
      <c r="B7" s="70" t="s">
        <v>136</v>
      </c>
    </row>
    <row r="8" spans="1:3" x14ac:dyDescent="0.25">
      <c r="A8" s="26">
        <v>6</v>
      </c>
      <c r="B8" s="70" t="s">
        <v>137</v>
      </c>
    </row>
    <row r="9" spans="1:3" x14ac:dyDescent="0.25">
      <c r="A9" s="26">
        <v>7</v>
      </c>
      <c r="B9" s="70" t="s">
        <v>133</v>
      </c>
    </row>
    <row r="10" spans="1:3" x14ac:dyDescent="0.25">
      <c r="A10" s="26">
        <v>8</v>
      </c>
      <c r="B10" s="70" t="s">
        <v>162</v>
      </c>
    </row>
    <row r="11" spans="1:3" x14ac:dyDescent="0.25">
      <c r="A11" s="26">
        <v>9</v>
      </c>
      <c r="B11" s="70" t="s">
        <v>164</v>
      </c>
    </row>
    <row r="12" spans="1:3" x14ac:dyDescent="0.25">
      <c r="A12" s="26">
        <v>10</v>
      </c>
      <c r="B12" s="70" t="s">
        <v>80</v>
      </c>
    </row>
    <row r="13" spans="1:3" x14ac:dyDescent="0.25">
      <c r="A13" s="26">
        <v>11</v>
      </c>
      <c r="B13" s="70" t="s">
        <v>4</v>
      </c>
    </row>
    <row r="14" spans="1:3" x14ac:dyDescent="0.25">
      <c r="A14" s="26">
        <v>12</v>
      </c>
      <c r="B14"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1"/>
  <dimension ref="A1:C16"/>
  <sheetViews>
    <sheetView workbookViewId="0">
      <selection activeCell="A2" sqref="A2:G2"/>
    </sheetView>
  </sheetViews>
  <sheetFormatPr baseColWidth="10" defaultColWidth="11.5" defaultRowHeight="15.65" x14ac:dyDescent="0.25"/>
  <cols>
    <col min="1" max="1" width="13.125" style="24" customWidth="1"/>
    <col min="2" max="2" width="55.125" style="23" customWidth="1"/>
    <col min="3" max="16384" width="11.5" style="24"/>
  </cols>
  <sheetData>
    <row r="1" spans="1:3" ht="31.95" thickBot="1" x14ac:dyDescent="0.3">
      <c r="A1" s="31" t="str">
        <f>Ergebnisse!A25</f>
        <v>Extrakt wirklich</v>
      </c>
      <c r="B1" s="34">
        <v>14</v>
      </c>
      <c r="C1" s="24">
        <f>MAX($A$3:$A$16)-1</f>
        <v>13</v>
      </c>
    </row>
    <row r="2" spans="1:3" ht="16.3" thickTop="1" x14ac:dyDescent="0.25">
      <c r="A2" s="30" t="s">
        <v>35</v>
      </c>
      <c r="B2" s="30" t="s">
        <v>36</v>
      </c>
      <c r="C2" s="24" t="s">
        <v>37</v>
      </c>
    </row>
    <row r="3" spans="1:3" x14ac:dyDescent="0.25">
      <c r="A3" s="26">
        <v>1</v>
      </c>
      <c r="B3" s="29" t="s">
        <v>91</v>
      </c>
      <c r="C3" s="32"/>
    </row>
    <row r="4" spans="1:3" x14ac:dyDescent="0.25">
      <c r="A4" s="26">
        <v>2</v>
      </c>
      <c r="B4" s="29" t="s">
        <v>92</v>
      </c>
      <c r="C4" s="23" t="s">
        <v>39</v>
      </c>
    </row>
    <row r="5" spans="1:3" x14ac:dyDescent="0.25">
      <c r="A5" s="26">
        <v>3</v>
      </c>
      <c r="B5" s="29" t="s">
        <v>96</v>
      </c>
      <c r="C5" s="23"/>
    </row>
    <row r="6" spans="1:3" ht="28.55" x14ac:dyDescent="0.25">
      <c r="A6" s="26">
        <v>4</v>
      </c>
      <c r="B6" s="29" t="s">
        <v>107</v>
      </c>
      <c r="C6" s="23"/>
    </row>
    <row r="7" spans="1:3" x14ac:dyDescent="0.25">
      <c r="A7" s="26">
        <v>5</v>
      </c>
      <c r="B7" s="29" t="s">
        <v>108</v>
      </c>
      <c r="C7" s="23"/>
    </row>
    <row r="8" spans="1:3" x14ac:dyDescent="0.25">
      <c r="A8" s="26">
        <v>6</v>
      </c>
      <c r="B8" s="29" t="s">
        <v>136</v>
      </c>
      <c r="C8" s="23"/>
    </row>
    <row r="9" spans="1:3" x14ac:dyDescent="0.25">
      <c r="A9" s="26">
        <v>7</v>
      </c>
      <c r="B9" s="70" t="s">
        <v>137</v>
      </c>
      <c r="C9" s="23"/>
    </row>
    <row r="10" spans="1:3" x14ac:dyDescent="0.25">
      <c r="A10" s="26">
        <v>8</v>
      </c>
      <c r="B10" s="29" t="s">
        <v>133</v>
      </c>
      <c r="C10" s="23"/>
    </row>
    <row r="11" spans="1:3" x14ac:dyDescent="0.25">
      <c r="A11" s="26">
        <v>9</v>
      </c>
      <c r="B11" s="29" t="s">
        <v>138</v>
      </c>
      <c r="C11" s="23"/>
    </row>
    <row r="12" spans="1:3" x14ac:dyDescent="0.25">
      <c r="A12" s="26">
        <v>10</v>
      </c>
      <c r="B12" s="29" t="s">
        <v>164</v>
      </c>
      <c r="C12" s="23"/>
    </row>
    <row r="13" spans="1:3" x14ac:dyDescent="0.25">
      <c r="A13" s="26">
        <v>11</v>
      </c>
      <c r="B13" s="29" t="s">
        <v>180</v>
      </c>
      <c r="C13" s="23"/>
    </row>
    <row r="14" spans="1:3" x14ac:dyDescent="0.25">
      <c r="A14" s="26">
        <v>12</v>
      </c>
      <c r="B14" s="29" t="s">
        <v>184</v>
      </c>
      <c r="C14" s="23"/>
    </row>
    <row r="15" spans="1:3" x14ac:dyDescent="0.25">
      <c r="A15" s="26">
        <v>13</v>
      </c>
      <c r="B15" s="29" t="s">
        <v>4</v>
      </c>
    </row>
    <row r="16" spans="1:3" x14ac:dyDescent="0.25">
      <c r="A16" s="26">
        <v>14</v>
      </c>
      <c r="B16"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2"/>
  <dimension ref="A1:D15"/>
  <sheetViews>
    <sheetView workbookViewId="0">
      <selection activeCell="A2" sqref="A2:G2"/>
    </sheetView>
  </sheetViews>
  <sheetFormatPr baseColWidth="10" defaultColWidth="11.5" defaultRowHeight="15.65" x14ac:dyDescent="0.25"/>
  <cols>
    <col min="1" max="1" width="15" style="24" customWidth="1"/>
    <col min="2" max="2" width="55.125" style="23" customWidth="1"/>
    <col min="3" max="16384" width="11.5" style="24"/>
  </cols>
  <sheetData>
    <row r="1" spans="1:4" ht="16.3" thickBot="1" x14ac:dyDescent="0.3">
      <c r="A1" s="35" t="str">
        <f>Ergebnisse!A26</f>
        <v>Stammwürze</v>
      </c>
      <c r="B1" s="33">
        <v>13</v>
      </c>
      <c r="C1" s="24">
        <f>MAX($A$3:$A$15)-1</f>
        <v>12</v>
      </c>
    </row>
    <row r="2" spans="1:4" ht="16.3" thickTop="1" x14ac:dyDescent="0.25">
      <c r="A2" s="30" t="s">
        <v>35</v>
      </c>
      <c r="B2" s="25" t="s">
        <v>36</v>
      </c>
      <c r="C2" s="24" t="s">
        <v>37</v>
      </c>
    </row>
    <row r="3" spans="1:4" x14ac:dyDescent="0.25">
      <c r="A3" s="44">
        <v>1</v>
      </c>
      <c r="B3" s="29" t="s">
        <v>91</v>
      </c>
      <c r="C3" s="44"/>
    </row>
    <row r="4" spans="1:4" x14ac:dyDescent="0.25">
      <c r="A4" s="44">
        <v>2</v>
      </c>
      <c r="B4" s="29" t="s">
        <v>92</v>
      </c>
      <c r="C4" s="44" t="s">
        <v>39</v>
      </c>
      <c r="D4" s="28"/>
    </row>
    <row r="5" spans="1:4" x14ac:dyDescent="0.25">
      <c r="A5" s="44">
        <v>3</v>
      </c>
      <c r="B5" s="29" t="s">
        <v>98</v>
      </c>
      <c r="C5" s="44"/>
      <c r="D5" s="28"/>
    </row>
    <row r="6" spans="1:4" x14ac:dyDescent="0.25">
      <c r="A6" s="44">
        <v>4</v>
      </c>
      <c r="B6" s="29" t="s">
        <v>99</v>
      </c>
      <c r="C6" s="44" t="s">
        <v>39</v>
      </c>
      <c r="D6" s="28"/>
    </row>
    <row r="7" spans="1:4" x14ac:dyDescent="0.25">
      <c r="A7" s="44">
        <v>5</v>
      </c>
      <c r="B7" s="29" t="s">
        <v>97</v>
      </c>
      <c r="C7" s="44"/>
      <c r="D7" s="28"/>
    </row>
    <row r="8" spans="1:4" ht="28.55" x14ac:dyDescent="0.25">
      <c r="A8" s="44">
        <v>6</v>
      </c>
      <c r="B8" s="29" t="s">
        <v>107</v>
      </c>
      <c r="C8" s="44"/>
      <c r="D8" s="28"/>
    </row>
    <row r="9" spans="1:4" x14ac:dyDescent="0.25">
      <c r="A9" s="44">
        <v>7</v>
      </c>
      <c r="B9" s="29" t="s">
        <v>133</v>
      </c>
      <c r="C9" s="44"/>
      <c r="D9" s="28"/>
    </row>
    <row r="10" spans="1:4" x14ac:dyDescent="0.25">
      <c r="A10" s="44">
        <v>8</v>
      </c>
      <c r="B10" s="29" t="s">
        <v>137</v>
      </c>
      <c r="C10" s="44"/>
      <c r="D10" s="28"/>
    </row>
    <row r="11" spans="1:4" x14ac:dyDescent="0.25">
      <c r="A11" s="44">
        <v>9</v>
      </c>
      <c r="B11" s="29" t="s">
        <v>166</v>
      </c>
      <c r="C11" s="44"/>
      <c r="D11" s="28"/>
    </row>
    <row r="12" spans="1:4" x14ac:dyDescent="0.25">
      <c r="A12" s="44">
        <v>10</v>
      </c>
      <c r="B12" s="29" t="s">
        <v>164</v>
      </c>
      <c r="C12" s="44"/>
      <c r="D12" s="28"/>
    </row>
    <row r="13" spans="1:4" x14ac:dyDescent="0.25">
      <c r="A13" s="44">
        <v>11</v>
      </c>
      <c r="B13" s="29" t="s">
        <v>180</v>
      </c>
      <c r="C13" s="44"/>
      <c r="D13" s="28"/>
    </row>
    <row r="14" spans="1:4" x14ac:dyDescent="0.25">
      <c r="A14" s="44">
        <v>12</v>
      </c>
      <c r="B14" s="29" t="s">
        <v>4</v>
      </c>
      <c r="C14" s="29"/>
      <c r="D14" s="27"/>
    </row>
    <row r="15" spans="1:4" x14ac:dyDescent="0.25">
      <c r="A15" s="44">
        <v>13</v>
      </c>
      <c r="B15"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3"/>
  <dimension ref="A1:C12"/>
  <sheetViews>
    <sheetView workbookViewId="0">
      <selection activeCell="A2" sqref="A2:G2"/>
    </sheetView>
  </sheetViews>
  <sheetFormatPr baseColWidth="10" defaultColWidth="11.5" defaultRowHeight="15.65" x14ac:dyDescent="0.25"/>
  <cols>
    <col min="1" max="1" width="13.125" style="24" customWidth="1"/>
    <col min="2" max="2" width="56.625" style="24" customWidth="1"/>
    <col min="3" max="16384" width="11.5" style="24"/>
  </cols>
  <sheetData>
    <row r="1" spans="1:3" ht="16.3" thickBot="1" x14ac:dyDescent="0.3">
      <c r="A1" s="35" t="str">
        <f>Ergebnisse!A27</f>
        <v>pH-Wert</v>
      </c>
      <c r="B1" s="34">
        <v>10</v>
      </c>
      <c r="C1" s="24">
        <f>MAX($A$3:$A$12)-1</f>
        <v>9</v>
      </c>
    </row>
    <row r="2" spans="1:3" ht="16.3" thickTop="1" x14ac:dyDescent="0.25">
      <c r="A2" s="30" t="s">
        <v>35</v>
      </c>
      <c r="B2" s="30" t="s">
        <v>36</v>
      </c>
      <c r="C2" s="24" t="s">
        <v>37</v>
      </c>
    </row>
    <row r="3" spans="1:3" x14ac:dyDescent="0.25">
      <c r="A3" s="44">
        <v>1</v>
      </c>
      <c r="B3" s="29" t="s">
        <v>105</v>
      </c>
      <c r="C3" s="44"/>
    </row>
    <row r="4" spans="1:3" x14ac:dyDescent="0.25">
      <c r="A4" s="44">
        <v>2</v>
      </c>
      <c r="B4" s="29" t="s">
        <v>106</v>
      </c>
      <c r="C4" s="44" t="s">
        <v>39</v>
      </c>
    </row>
    <row r="5" spans="1:3" x14ac:dyDescent="0.25">
      <c r="A5" s="44">
        <v>3</v>
      </c>
      <c r="B5" s="29" t="s">
        <v>46</v>
      </c>
      <c r="C5" s="44"/>
    </row>
    <row r="6" spans="1:3" x14ac:dyDescent="0.25">
      <c r="A6" s="44">
        <v>4</v>
      </c>
      <c r="B6" s="29" t="s">
        <v>166</v>
      </c>
      <c r="C6" s="44"/>
    </row>
    <row r="7" spans="1:3" x14ac:dyDescent="0.25">
      <c r="A7" s="44">
        <v>5</v>
      </c>
      <c r="B7" s="29" t="s">
        <v>181</v>
      </c>
      <c r="C7" s="44"/>
    </row>
    <row r="8" spans="1:3" x14ac:dyDescent="0.25">
      <c r="A8" s="44">
        <v>6</v>
      </c>
      <c r="B8" s="29" t="s">
        <v>188</v>
      </c>
      <c r="C8" s="44"/>
    </row>
    <row r="9" spans="1:3" x14ac:dyDescent="0.25">
      <c r="A9" s="44">
        <v>7</v>
      </c>
      <c r="B9" s="29" t="s">
        <v>187</v>
      </c>
      <c r="C9" s="44"/>
    </row>
    <row r="10" spans="1:3" x14ac:dyDescent="0.25">
      <c r="A10" s="44">
        <v>8</v>
      </c>
      <c r="B10" s="29" t="s">
        <v>204</v>
      </c>
      <c r="C10" s="44"/>
    </row>
    <row r="11" spans="1:3" x14ac:dyDescent="0.25">
      <c r="A11" s="44">
        <v>9</v>
      </c>
      <c r="B11" s="29" t="s">
        <v>4</v>
      </c>
      <c r="C11" s="29"/>
    </row>
    <row r="12" spans="1:3" x14ac:dyDescent="0.25">
      <c r="A12" s="44">
        <v>10</v>
      </c>
      <c r="B12"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4"/>
  <dimension ref="A1:C15"/>
  <sheetViews>
    <sheetView workbookViewId="0">
      <selection activeCell="A2" sqref="A2:G2"/>
    </sheetView>
  </sheetViews>
  <sheetFormatPr baseColWidth="10" defaultColWidth="11.5" defaultRowHeight="15.65" x14ac:dyDescent="0.25"/>
  <cols>
    <col min="1" max="1" width="13.125" style="24" customWidth="1"/>
    <col min="2" max="2" width="55.125" style="72" customWidth="1"/>
    <col min="3" max="16384" width="11.5" style="24"/>
  </cols>
  <sheetData>
    <row r="1" spans="1:3" ht="72" thickBot="1" x14ac:dyDescent="0.3">
      <c r="A1" s="35" t="str">
        <f>Ergebnisse!A28</f>
        <v>Titrierbare Gesamtsäure
bis pH-Wert 7,0 - als Milchsäure</v>
      </c>
      <c r="B1" s="68">
        <v>13</v>
      </c>
      <c r="C1" s="24">
        <f>MAX($A$3:$A$15)-1</f>
        <v>12</v>
      </c>
    </row>
    <row r="2" spans="1:3" ht="16.3" thickTop="1" x14ac:dyDescent="0.25">
      <c r="A2" s="30" t="s">
        <v>35</v>
      </c>
      <c r="B2" s="69" t="s">
        <v>36</v>
      </c>
      <c r="C2" s="24" t="s">
        <v>37</v>
      </c>
    </row>
    <row r="3" spans="1:3" x14ac:dyDescent="0.25">
      <c r="A3" s="44">
        <v>1</v>
      </c>
      <c r="B3" s="70" t="s">
        <v>100</v>
      </c>
      <c r="C3" s="45"/>
    </row>
    <row r="4" spans="1:3" x14ac:dyDescent="0.25">
      <c r="A4" s="44">
        <v>2</v>
      </c>
      <c r="B4" s="70" t="s">
        <v>101</v>
      </c>
      <c r="C4" s="46" t="s">
        <v>39</v>
      </c>
    </row>
    <row r="5" spans="1:3" x14ac:dyDescent="0.25">
      <c r="A5" s="44">
        <v>3</v>
      </c>
      <c r="B5" s="70" t="s">
        <v>102</v>
      </c>
      <c r="C5" s="46"/>
    </row>
    <row r="6" spans="1:3" x14ac:dyDescent="0.25">
      <c r="A6" s="44">
        <v>4</v>
      </c>
      <c r="B6" s="70" t="s">
        <v>134</v>
      </c>
      <c r="C6" s="46"/>
    </row>
    <row r="7" spans="1:3" ht="28.55" x14ac:dyDescent="0.25">
      <c r="A7" s="44">
        <v>5</v>
      </c>
      <c r="B7" s="70" t="s">
        <v>135</v>
      </c>
      <c r="C7" s="46"/>
    </row>
    <row r="8" spans="1:3" x14ac:dyDescent="0.25">
      <c r="A8" s="44">
        <v>6</v>
      </c>
      <c r="B8" s="70" t="s">
        <v>148</v>
      </c>
      <c r="C8" s="46"/>
    </row>
    <row r="9" spans="1:3" x14ac:dyDescent="0.25">
      <c r="A9" s="44">
        <v>7</v>
      </c>
      <c r="B9" s="70" t="s">
        <v>149</v>
      </c>
      <c r="C9" s="46"/>
    </row>
    <row r="10" spans="1:3" x14ac:dyDescent="0.25">
      <c r="A10" s="44">
        <v>8</v>
      </c>
      <c r="B10" s="70" t="s">
        <v>150</v>
      </c>
      <c r="C10" s="46"/>
    </row>
    <row r="11" spans="1:3" x14ac:dyDescent="0.25">
      <c r="A11" s="44">
        <v>9</v>
      </c>
      <c r="B11" s="70" t="s">
        <v>163</v>
      </c>
      <c r="C11" s="46"/>
    </row>
    <row r="12" spans="1:3" x14ac:dyDescent="0.25">
      <c r="A12" s="44">
        <v>10</v>
      </c>
      <c r="B12" s="70" t="s">
        <v>186</v>
      </c>
      <c r="C12" s="46"/>
    </row>
    <row r="13" spans="1:3" x14ac:dyDescent="0.25">
      <c r="A13" s="44">
        <v>11</v>
      </c>
      <c r="B13" s="70" t="s">
        <v>205</v>
      </c>
      <c r="C13" s="46"/>
    </row>
    <row r="14" spans="1:3" x14ac:dyDescent="0.25">
      <c r="A14" s="44">
        <v>12</v>
      </c>
      <c r="B14" s="70" t="s">
        <v>4</v>
      </c>
      <c r="C14" s="29"/>
    </row>
    <row r="15" spans="1:3" x14ac:dyDescent="0.25">
      <c r="A15" s="44">
        <v>13</v>
      </c>
      <c r="B15"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5"/>
  <dimension ref="A1:C15"/>
  <sheetViews>
    <sheetView workbookViewId="0">
      <selection activeCell="A2" sqref="A2:G2"/>
    </sheetView>
  </sheetViews>
  <sheetFormatPr baseColWidth="10" defaultColWidth="11.5" defaultRowHeight="15.65" x14ac:dyDescent="0.25"/>
  <cols>
    <col min="1" max="1" width="13.125" style="24" customWidth="1"/>
    <col min="2" max="2" width="55.125" style="24" customWidth="1"/>
    <col min="3" max="16384" width="11.5" style="24"/>
  </cols>
  <sheetData>
    <row r="1" spans="1:3" ht="72" thickBot="1" x14ac:dyDescent="0.3">
      <c r="A1" s="35" t="str">
        <f>Ergebnisse!A29</f>
        <v>Titrierbare Gesamtsäure
bis pH-Wert 8,1 - als Milchsäure</v>
      </c>
      <c r="B1" s="34">
        <v>13</v>
      </c>
      <c r="C1" s="24">
        <f>MAX($A$3:$A$15)-1</f>
        <v>12</v>
      </c>
    </row>
    <row r="2" spans="1:3" ht="16.3" thickTop="1" x14ac:dyDescent="0.25">
      <c r="A2" s="30" t="s">
        <v>35</v>
      </c>
      <c r="B2" s="30" t="s">
        <v>36</v>
      </c>
      <c r="C2" s="24" t="s">
        <v>37</v>
      </c>
    </row>
    <row r="3" spans="1:3" x14ac:dyDescent="0.25">
      <c r="A3" s="44">
        <v>1</v>
      </c>
      <c r="B3" s="70" t="s">
        <v>100</v>
      </c>
      <c r="C3" s="45"/>
    </row>
    <row r="4" spans="1:3" x14ac:dyDescent="0.25">
      <c r="A4" s="44">
        <v>2</v>
      </c>
      <c r="B4" s="70" t="s">
        <v>101</v>
      </c>
      <c r="C4" s="46" t="s">
        <v>39</v>
      </c>
    </row>
    <row r="5" spans="1:3" x14ac:dyDescent="0.25">
      <c r="A5" s="44">
        <v>3</v>
      </c>
      <c r="B5" s="70" t="s">
        <v>102</v>
      </c>
      <c r="C5" s="46"/>
    </row>
    <row r="6" spans="1:3" x14ac:dyDescent="0.25">
      <c r="A6" s="44">
        <v>4</v>
      </c>
      <c r="B6" s="70" t="s">
        <v>134</v>
      </c>
      <c r="C6" s="46"/>
    </row>
    <row r="7" spans="1:3" ht="28.55" x14ac:dyDescent="0.25">
      <c r="A7" s="44">
        <v>5</v>
      </c>
      <c r="B7" s="70" t="s">
        <v>135</v>
      </c>
      <c r="C7" s="46"/>
    </row>
    <row r="8" spans="1:3" x14ac:dyDescent="0.25">
      <c r="A8" s="44">
        <v>6</v>
      </c>
      <c r="B8" s="70" t="s">
        <v>148</v>
      </c>
      <c r="C8" s="46"/>
    </row>
    <row r="9" spans="1:3" x14ac:dyDescent="0.25">
      <c r="A9" s="44">
        <v>7</v>
      </c>
      <c r="B9" s="70" t="s">
        <v>149</v>
      </c>
      <c r="C9" s="46"/>
    </row>
    <row r="10" spans="1:3" x14ac:dyDescent="0.25">
      <c r="A10" s="44">
        <v>8</v>
      </c>
      <c r="B10" s="70" t="s">
        <v>150</v>
      </c>
      <c r="C10" s="46"/>
    </row>
    <row r="11" spans="1:3" x14ac:dyDescent="0.25">
      <c r="A11" s="44">
        <v>9</v>
      </c>
      <c r="B11" s="70" t="s">
        <v>163</v>
      </c>
      <c r="C11" s="46"/>
    </row>
    <row r="12" spans="1:3" x14ac:dyDescent="0.25">
      <c r="A12" s="44">
        <v>10</v>
      </c>
      <c r="B12" s="70" t="s">
        <v>186</v>
      </c>
      <c r="C12" s="46"/>
    </row>
    <row r="13" spans="1:3" x14ac:dyDescent="0.25">
      <c r="A13" s="44">
        <v>11</v>
      </c>
      <c r="B13" s="70" t="s">
        <v>205</v>
      </c>
      <c r="C13" s="46"/>
    </row>
    <row r="14" spans="1:3" x14ac:dyDescent="0.25">
      <c r="A14" s="44">
        <v>12</v>
      </c>
      <c r="B14" s="70" t="s">
        <v>4</v>
      </c>
      <c r="C14" s="29"/>
    </row>
    <row r="15" spans="1:3" x14ac:dyDescent="0.25">
      <c r="A15" s="44">
        <v>13</v>
      </c>
      <c r="B15"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6"/>
  <dimension ref="A1:C15"/>
  <sheetViews>
    <sheetView workbookViewId="0">
      <selection activeCell="A2" sqref="A2:G2"/>
    </sheetView>
  </sheetViews>
  <sheetFormatPr baseColWidth="10" defaultColWidth="11.5" defaultRowHeight="15.65" x14ac:dyDescent="0.25"/>
  <cols>
    <col min="1" max="1" width="13.125" style="24" customWidth="1"/>
    <col min="2" max="2" width="55.125" style="24" customWidth="1"/>
    <col min="3" max="16384" width="11.5" style="24"/>
  </cols>
  <sheetData>
    <row r="1" spans="1:3" ht="16.3" thickBot="1" x14ac:dyDescent="0.3">
      <c r="A1" s="35" t="str">
        <f>Ergebnisse!A30</f>
        <v>Bittereinheiten</v>
      </c>
      <c r="B1" s="34">
        <v>13</v>
      </c>
      <c r="C1" s="24">
        <f>MAX($A$3:$A$15)-1</f>
        <v>12</v>
      </c>
    </row>
    <row r="2" spans="1:3" ht="16.3" thickTop="1" x14ac:dyDescent="0.25">
      <c r="A2" s="30" t="s">
        <v>35</v>
      </c>
      <c r="B2" s="30" t="s">
        <v>36</v>
      </c>
      <c r="C2" s="24" t="s">
        <v>37</v>
      </c>
    </row>
    <row r="3" spans="1:3" ht="28.55" x14ac:dyDescent="0.25">
      <c r="A3" s="44">
        <v>1</v>
      </c>
      <c r="B3" s="70" t="s">
        <v>153</v>
      </c>
      <c r="C3" s="45"/>
    </row>
    <row r="4" spans="1:3" ht="28.55" x14ac:dyDescent="0.25">
      <c r="A4" s="44">
        <v>2</v>
      </c>
      <c r="B4" s="70" t="s">
        <v>154</v>
      </c>
      <c r="C4" s="46" t="s">
        <v>39</v>
      </c>
    </row>
    <row r="5" spans="1:3" ht="28.55" x14ac:dyDescent="0.25">
      <c r="A5" s="44">
        <v>3</v>
      </c>
      <c r="B5" s="70" t="s">
        <v>155</v>
      </c>
      <c r="C5" s="46"/>
    </row>
    <row r="6" spans="1:3" x14ac:dyDescent="0.25">
      <c r="A6" s="44">
        <v>4</v>
      </c>
      <c r="B6" s="70" t="s">
        <v>156</v>
      </c>
      <c r="C6" s="46"/>
    </row>
    <row r="7" spans="1:3" x14ac:dyDescent="0.25">
      <c r="A7" s="44">
        <v>5</v>
      </c>
      <c r="B7" s="70" t="s">
        <v>157</v>
      </c>
      <c r="C7" s="46"/>
    </row>
    <row r="8" spans="1:3" ht="42.8" x14ac:dyDescent="0.25">
      <c r="A8" s="44">
        <v>6</v>
      </c>
      <c r="B8" s="70" t="s">
        <v>158</v>
      </c>
      <c r="C8" s="46"/>
    </row>
    <row r="9" spans="1:3" ht="28.55" x14ac:dyDescent="0.25">
      <c r="A9" s="44">
        <v>7</v>
      </c>
      <c r="B9" s="70" t="s">
        <v>159</v>
      </c>
      <c r="C9" s="46"/>
    </row>
    <row r="10" spans="1:3" x14ac:dyDescent="0.25">
      <c r="A10" s="44">
        <v>8</v>
      </c>
      <c r="B10" s="70" t="s">
        <v>160</v>
      </c>
      <c r="C10" s="46"/>
    </row>
    <row r="11" spans="1:3" x14ac:dyDescent="0.25">
      <c r="A11" s="44">
        <v>9</v>
      </c>
      <c r="B11" s="70" t="s">
        <v>161</v>
      </c>
      <c r="C11" s="46"/>
    </row>
    <row r="12" spans="1:3" ht="28.55" x14ac:dyDescent="0.25">
      <c r="A12" s="44">
        <v>10</v>
      </c>
      <c r="B12" s="70" t="s">
        <v>173</v>
      </c>
      <c r="C12" s="46"/>
    </row>
    <row r="13" spans="1:3" x14ac:dyDescent="0.25">
      <c r="A13" s="44">
        <v>11</v>
      </c>
      <c r="B13" s="70" t="s">
        <v>183</v>
      </c>
      <c r="C13" s="46"/>
    </row>
    <row r="14" spans="1:3" x14ac:dyDescent="0.25">
      <c r="A14" s="44">
        <v>12</v>
      </c>
      <c r="B14" s="70" t="s">
        <v>4</v>
      </c>
      <c r="C14" s="29"/>
    </row>
    <row r="15" spans="1:3" x14ac:dyDescent="0.25">
      <c r="A15" s="44">
        <v>13</v>
      </c>
      <c r="B15" s="29" t="s">
        <v>206</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workbookViewId="0">
      <selection activeCell="A2" sqref="A2:G2"/>
    </sheetView>
  </sheetViews>
  <sheetFormatPr baseColWidth="10" defaultRowHeight="14.3" x14ac:dyDescent="0.25"/>
  <cols>
    <col min="1" max="1" width="12.625" customWidth="1"/>
    <col min="2" max="2" width="60.625" customWidth="1"/>
    <col min="3" max="3" width="7.125" bestFit="1" customWidth="1"/>
  </cols>
  <sheetData>
    <row r="1" spans="1:3" ht="16.3" thickBot="1" x14ac:dyDescent="0.3">
      <c r="A1" s="35" t="s">
        <v>175</v>
      </c>
      <c r="B1" s="34">
        <v>2</v>
      </c>
      <c r="C1" s="24">
        <f>MAX($A$3:$A$4)-1</f>
        <v>1</v>
      </c>
    </row>
    <row r="2" spans="1:3" ht="16.3" thickTop="1" x14ac:dyDescent="0.25">
      <c r="A2" s="30" t="s">
        <v>35</v>
      </c>
      <c r="B2" s="30" t="s">
        <v>36</v>
      </c>
      <c r="C2" s="24" t="s">
        <v>37</v>
      </c>
    </row>
    <row r="3" spans="1:3" x14ac:dyDescent="0.25">
      <c r="A3" s="44">
        <v>1</v>
      </c>
      <c r="B3" s="70" t="s">
        <v>176</v>
      </c>
      <c r="C3" s="29"/>
    </row>
    <row r="4" spans="1:3" ht="15.65" x14ac:dyDescent="0.25">
      <c r="A4" s="44">
        <v>2</v>
      </c>
      <c r="B4" s="71"/>
      <c r="C4" s="24"/>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20</vt:i4>
      </vt:variant>
      <vt:variant>
        <vt:lpstr>Benannte Bereiche</vt:lpstr>
      </vt:variant>
      <vt:variant>
        <vt:i4>9</vt:i4>
      </vt:variant>
    </vt:vector>
  </HeadingPairs>
  <TitlesOfParts>
    <vt:vector size="29" baseType="lpstr">
      <vt:lpstr>Hints1</vt:lpstr>
      <vt:lpstr>Reporting</vt:lpstr>
      <vt:lpstr>Hinweise1</vt:lpstr>
      <vt:lpstr>Hinweise2</vt:lpstr>
      <vt:lpstr>Hinweise3</vt:lpstr>
      <vt:lpstr>Ergebnisangabe</vt:lpstr>
      <vt:lpstr>Kontakt</vt:lpstr>
      <vt:lpstr>Teilnehmerdaten</vt:lpstr>
      <vt:lpstr>Ergebnisse</vt:lpstr>
      <vt:lpstr>Mitteilungen</vt:lpstr>
      <vt:lpstr>Parameter1</vt:lpstr>
      <vt:lpstr>Parameter2</vt:lpstr>
      <vt:lpstr>Parameter3</vt:lpstr>
      <vt:lpstr>Parameter4</vt:lpstr>
      <vt:lpstr>Parameter5</vt:lpstr>
      <vt:lpstr>Parameter6</vt:lpstr>
      <vt:lpstr>Parameter7</vt:lpstr>
      <vt:lpstr>Parameter8</vt:lpstr>
      <vt:lpstr>Bittereinheiten</vt:lpstr>
      <vt:lpstr>Diacetyl</vt:lpstr>
      <vt:lpstr>Hinweise3!_ftn1</vt:lpstr>
      <vt:lpstr>Hints1!_ftnref1</vt:lpstr>
      <vt:lpstr>Hinweise1!_ftnref1</vt:lpstr>
      <vt:lpstr>Hinweise1!Druckbereich</vt:lpstr>
      <vt:lpstr>Hinweise2!Druckbereich</vt:lpstr>
      <vt:lpstr>Ergebnisangabe!OLE_LINK1</vt:lpstr>
      <vt:lpstr>Reporting!OLE_LINK1</vt:lpstr>
      <vt:lpstr>Reporting!OLE_LINK2</vt:lpstr>
      <vt:lpstr>Parameter2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2016-08-04T20:16:25Z</cp:lastPrinted>
  <dcterms:created xsi:type="dcterms:W3CDTF">2005-02-14T18:41:01Z</dcterms:created>
  <dcterms:modified xsi:type="dcterms:W3CDTF">2020-05-21T09:40:06Z</dcterms:modified>
</cp:coreProperties>
</file>