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17270" yWindow="-10" windowWidth="17310" windowHeight="10650" firstSheet="3" activeTab="6"/>
  </bookViews>
  <sheets>
    <sheet name="Hints1" sheetId="65" r:id="rId1"/>
    <sheet name="Reporting" sheetId="66" r:id="rId2"/>
    <sheet name="Hinweise1" sheetId="67" r:id="rId3"/>
    <sheet name="Hinweise2" sheetId="68" r:id="rId4"/>
    <sheet name="Hinweise3" sheetId="69" r:id="rId5"/>
    <sheet name="Ergebnisangabe" sheetId="73" r:id="rId6"/>
    <sheet name="Kontakt" sheetId="71" r:id="rId7"/>
    <sheet name="Teilnehmerdaten" sheetId="17" state="hidden" r:id="rId8"/>
    <sheet name="Ergebnisse" sheetId="5" r:id="rId9"/>
    <sheet name="Mitteilungen" sheetId="15" r:id="rId10"/>
    <sheet name="Glucose" sheetId="22" state="hidden" r:id="rId11"/>
    <sheet name="Fructose" sheetId="23" state="hidden" r:id="rId12"/>
    <sheet name="Maltose" sheetId="24" state="hidden" r:id="rId13"/>
    <sheet name="Diastasezahl" sheetId="25" state="hidden" r:id="rId14"/>
    <sheet name="Prolin" sheetId="26" state="hidden" r:id="rId15"/>
    <sheet name="Saeuren" sheetId="27" state="hidden" r:id="rId16"/>
    <sheet name="HMF" sheetId="30" state="hidden" r:id="rId17"/>
    <sheet name="Leitfaehigkeit" sheetId="43" state="hidden" r:id="rId18"/>
    <sheet name="pHWert" sheetId="44" state="hidden" r:id="rId19"/>
    <sheet name="Wasser" sheetId="45" state="hidden" r:id="rId20"/>
    <sheet name="Saccharasezahl" sheetId="51" state="hidden" r:id="rId21"/>
    <sheet name="Glycerin" sheetId="57" state="hidden" r:id="rId22"/>
    <sheet name="Färbung" sheetId="58" state="hidden" r:id="rId23"/>
    <sheet name="Ethanol" sheetId="72" state="hidden" r:id="rId24"/>
  </sheets>
  <externalReferences>
    <externalReference r:id="rId25"/>
    <externalReference r:id="rId26"/>
    <externalReference r:id="rId27"/>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 localSheetId="5">#REF!</definedName>
    <definedName name="Daten">#REF!</definedName>
    <definedName name="_xlnm.Print_Area" localSheetId="2">Hinweise1!$A$1:$C$18</definedName>
    <definedName name="_xlnm.Print_Area" localSheetId="3">Hinweise2!$A$1:$C$8</definedName>
    <definedName name="MBlei" localSheetId="5">#REF!</definedName>
    <definedName name="MBlei">#REF!</definedName>
    <definedName name="OLE_LINK1" localSheetId="5">Ergebnisangabe!$A$20</definedName>
    <definedName name="OLE_LINK1" localSheetId="1">Reporting!$A$14</definedName>
    <definedName name="OLE_LINK2" localSheetId="1">Reporting!$J$7</definedName>
    <definedName name="Parameter2" localSheetId="5">#REF!</definedName>
    <definedName name="Parameter2" localSheetId="6">#REF!</definedName>
    <definedName name="Parameter2">#REF!</definedName>
    <definedName name="Parameter2alt" localSheetId="5">#REF!</definedName>
    <definedName name="Parameter2alt">#REF!</definedName>
    <definedName name="test" localSheetId="5">[1]Parameter2!$B$3:$B$18</definedName>
    <definedName name="test" localSheetId="4">[2]Parameter2!$B$3:$B$18</definedName>
    <definedName name="test" localSheetId="6">[2]Parameter2!$B$3:$B$18</definedName>
    <definedName name="test" localSheetId="1">[1]Parameter2!$B$3:$B$18</definedName>
    <definedName name="test">[3]Parameter2!$B$3:$B$18</definedName>
  </definedNames>
  <calcPr calcId="145621"/>
</workbook>
</file>

<file path=xl/calcChain.xml><?xml version="1.0" encoding="utf-8"?>
<calcChain xmlns="http://schemas.openxmlformats.org/spreadsheetml/2006/main">
  <c r="E4" i="5" l="1"/>
  <c r="E5" i="5"/>
  <c r="A14" i="5"/>
  <c r="A15" i="5"/>
  <c r="A18" i="5"/>
  <c r="A19" i="5"/>
  <c r="F24" i="5"/>
  <c r="I39" i="5" s="1"/>
  <c r="A40" i="5" s="1"/>
  <c r="F25" i="5"/>
  <c r="I41" i="5"/>
  <c r="A42" i="5" s="1"/>
  <c r="F26" i="5"/>
  <c r="G26" i="5"/>
  <c r="F27" i="5"/>
  <c r="G27" i="5"/>
  <c r="F28" i="5"/>
  <c r="F29" i="5"/>
  <c r="I51" i="5" s="1"/>
  <c r="A52" i="5" s="1"/>
  <c r="G29" i="5"/>
  <c r="F30" i="5"/>
  <c r="I59" i="5"/>
  <c r="G30" i="5"/>
  <c r="F31" i="5"/>
  <c r="F32" i="5"/>
  <c r="I64" i="5"/>
  <c r="A65" i="5"/>
  <c r="F33" i="5"/>
  <c r="I66" i="5" s="1"/>
  <c r="A67" i="5" s="1"/>
  <c r="F34" i="5"/>
  <c r="I68" i="5"/>
  <c r="G34" i="5"/>
  <c r="F35" i="5"/>
  <c r="F36" i="5"/>
  <c r="F37" i="5"/>
  <c r="I75" i="5" s="1"/>
  <c r="A39" i="5"/>
  <c r="I49" i="5"/>
  <c r="I62" i="5"/>
  <c r="A63" i="5"/>
  <c r="I71" i="5"/>
  <c r="A72" i="5"/>
  <c r="I73" i="5"/>
  <c r="C1" i="72"/>
  <c r="H37" i="5"/>
  <c r="C1" i="58"/>
  <c r="H36" i="5"/>
  <c r="B16" i="71"/>
  <c r="B17" i="71"/>
  <c r="B18" i="71"/>
  <c r="B19" i="71"/>
  <c r="H1" i="15"/>
  <c r="C1" i="22"/>
  <c r="H24" i="5"/>
  <c r="C1" i="45"/>
  <c r="H33" i="5" s="1"/>
  <c r="C1" i="51"/>
  <c r="H34" i="5"/>
  <c r="C1" i="57"/>
  <c r="H35" i="5"/>
  <c r="C1" i="23"/>
  <c r="H25" i="5"/>
  <c r="C1" i="24"/>
  <c r="H26" i="5"/>
  <c r="C21" i="24"/>
  <c r="I26" i="5"/>
  <c r="C1" i="25"/>
  <c r="H27" i="5"/>
  <c r="A47" i="5"/>
  <c r="C1" i="26"/>
  <c r="H28" i="5"/>
  <c r="A50" i="5"/>
  <c r="C1" i="27"/>
  <c r="H29" i="5"/>
  <c r="C21" i="27"/>
  <c r="I29" i="5"/>
  <c r="C1" i="30"/>
  <c r="H30" i="5"/>
  <c r="C36" i="30"/>
  <c r="I30" i="5"/>
  <c r="C1" i="43"/>
  <c r="H31" i="5"/>
  <c r="C1" i="44"/>
  <c r="H32" i="5"/>
  <c r="B1" i="17"/>
  <c r="B2" i="17"/>
  <c r="B4" i="17"/>
  <c r="D5" i="17"/>
  <c r="D8" i="17" s="1"/>
  <c r="B5" i="17" s="1"/>
  <c r="B6" i="17"/>
  <c r="B7" i="17"/>
  <c r="B10" i="17"/>
  <c r="C10" i="17"/>
  <c r="B11" i="17"/>
  <c r="C11" i="17"/>
  <c r="B12" i="17"/>
  <c r="C12" i="17"/>
  <c r="B13" i="17"/>
  <c r="C13" i="17"/>
  <c r="B14" i="17"/>
  <c r="C14" i="17"/>
  <c r="B15" i="17"/>
  <c r="C15" i="17"/>
  <c r="B16" i="17"/>
  <c r="C16" i="17"/>
  <c r="B17" i="17"/>
  <c r="C17" i="17"/>
  <c r="B18" i="17"/>
  <c r="C18" i="17"/>
  <c r="B19" i="17"/>
  <c r="C19" i="17"/>
  <c r="B20" i="17"/>
  <c r="C20" i="17"/>
  <c r="B21" i="17"/>
  <c r="C21" i="17"/>
  <c r="B22" i="17"/>
  <c r="C22" i="17"/>
  <c r="B23" i="17"/>
  <c r="C23" i="17"/>
  <c r="A74" i="5"/>
  <c r="I43" i="5"/>
  <c r="A45" i="5"/>
  <c r="A69" i="5"/>
  <c r="A70" i="5"/>
  <c r="A53" i="5"/>
  <c r="A61" i="5"/>
  <c r="A55" i="5" l="1"/>
  <c r="A54" i="5"/>
  <c r="I46" i="5"/>
  <c r="A48" i="5" s="1"/>
  <c r="A76" i="5"/>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Lippold</author>
    <author>LVU</author>
  </authors>
  <commentList>
    <comment ref="A8"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"0,810" wird daher als "0,81" dargestellt.
Spreadsheet-Programms do not show zero at the last postion. The value "0,810" will be shown as "0,81".</t>
        </r>
      </text>
    </comment>
    <comment ref="A17" authorId="1">
      <text>
        <r>
          <rPr>
            <b/>
            <sz val="8"/>
            <color indexed="81"/>
            <rFont val="Tahoma"/>
            <family val="2"/>
          </rPr>
          <t>LVU:</t>
        </r>
        <r>
          <rPr>
            <sz val="8"/>
            <color indexed="81"/>
            <rFont val="Tahoma"/>
            <family val="2"/>
          </rPr>
          <t xml:space="preserve">
Falls Sie nach einer </t>
        </r>
        <r>
          <rPr>
            <b/>
            <sz val="8"/>
            <color indexed="81"/>
            <rFont val="Tahoma"/>
            <family val="2"/>
          </rPr>
          <t>erfolgreichen</t>
        </r>
        <r>
          <rPr>
            <sz val="8"/>
            <color indexed="81"/>
            <rFont val="Tahoma"/>
            <family val="2"/>
          </rPr>
          <t xml:space="preserve"> Übermittlung Ihrer Ergebnisse (Sie haben eine Auswertenummer erhalten)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Aktualiserung vollständig gelöscht werden.</t>
        </r>
      </text>
    </comment>
    <comment ref="D22" authorId="1">
      <text>
        <r>
          <rPr>
            <sz val="8"/>
            <color indexed="81"/>
            <rFont val="Tahoma"/>
            <family val="2"/>
          </rPr>
          <t>Tragen Sie in der ersten Spalte das Ergebnis des ersten Analysengangs ein</t>
        </r>
      </text>
    </comment>
    <comment ref="E22" authorId="1">
      <text>
        <r>
          <rPr>
            <sz val="8"/>
            <color indexed="81"/>
            <rFont val="Tahoma"/>
            <family val="2"/>
          </rPr>
          <t>Tragen Sie in der zweiten Spalte das Ergebnis des zweiten Analysengangs ein</t>
        </r>
      </text>
    </comment>
  </commentList>
</comments>
</file>

<file path=xl/sharedStrings.xml><?xml version="1.0" encoding="utf-8"?>
<sst xmlns="http://schemas.openxmlformats.org/spreadsheetml/2006/main" count="474" uniqueCount="309">
  <si>
    <t>Ergebnisdatenblatt</t>
  </si>
  <si>
    <t>Parameter</t>
  </si>
  <si>
    <t>Einheit</t>
  </si>
  <si>
    <t>Kunden-Nr.</t>
  </si>
  <si>
    <t>Postleitzahl</t>
  </si>
  <si>
    <t>ergebnisse@lvus.de</t>
  </si>
  <si>
    <t>Analysen-
gang 1</t>
  </si>
  <si>
    <t>Analysen-
gang 2</t>
  </si>
  <si>
    <t>Verfahren /
Literatur</t>
  </si>
  <si>
    <t>Einsendeadresse:</t>
  </si>
  <si>
    <t>Erläuterungen zur Weiterverarbeitung Ihrer Daten</t>
  </si>
  <si>
    <t>Kundennummer</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</si>
  <si>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</si>
  <si>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</si>
  <si>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</si>
  <si>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</si>
  <si>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</si>
  <si>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</si>
  <si>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</si>
  <si>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</si>
  <si>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</si>
  <si>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r>
      <t>Beispiele zur Ergebnisangabe:</t>
    </r>
    <r>
      <rPr>
        <sz val="12"/>
        <rFont val="Times New Roman"/>
        <family val="1"/>
      </rPr>
      <t xml:space="preserve">
In einer Probe wurde der Gehalt von Mangan bestimmt. Es werden folgende rechnerischen Gehalte ermittelt:</t>
    </r>
  </si>
  <si>
    <t>Parameter 1</t>
  </si>
  <si>
    <t>Parameter 2</t>
  </si>
  <si>
    <t>Parameter 3</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</si>
  <si>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</si>
  <si>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</si>
  <si>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</si>
  <si>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</si>
  <si>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</si>
  <si>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</si>
  <si>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Annahmeschluss:</t>
  </si>
  <si>
    <t>Parameter 4</t>
  </si>
  <si>
    <t>Parameter 5</t>
  </si>
  <si>
    <t>Parameter 6</t>
  </si>
  <si>
    <t>Parameter 7</t>
  </si>
  <si>
    <t>Methode</t>
  </si>
  <si>
    <t>Bezeichnung des Analysenverfahrens</t>
  </si>
  <si>
    <t>Anzahl</t>
  </si>
  <si>
    <t>x</t>
  </si>
  <si>
    <t>Beispielhafter Wert [mg/kg]</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</si>
  <si>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</si>
  <si>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pH-Wert</t>
  </si>
  <si>
    <t>ohne</t>
  </si>
  <si>
    <t>Teilnahmen</t>
  </si>
  <si>
    <t>g/100 g</t>
  </si>
  <si>
    <t>Ergebnisangabe mit 3 signifikanten Ziffern [mg/kg]</t>
  </si>
  <si>
    <t>Tabelle wurde bereits einmal erfolgreich gesendet, es handelt sich um eine Aktualisierung:</t>
  </si>
  <si>
    <t>Signifikante
Stellen</t>
  </si>
  <si>
    <t>Deadline</t>
  </si>
  <si>
    <t>Hinweise zur Ergebnisübermittlung und zur Ergebnisangabe</t>
  </si>
  <si>
    <t>Nach der in der Tabelle "Ergebnisse" aufgeführten Deadline eingehende Ergebnisse werden bei der Auswertung nicht berücksichtigt.</t>
  </si>
  <si>
    <t>References to the result transmission and to the indication of result 
(Deadline see "Ergebnisse")</t>
  </si>
  <si>
    <t>Examples for transmissions of results:</t>
  </si>
  <si>
    <t>It a test material the element "Mg" was quantified. You are asked to report 3 significant numbers. The following computational contents are determined:</t>
  </si>
  <si>
    <t>Computed Value [mg/kg]</t>
  </si>
  <si>
    <t>Transmission of result [mg/kg]</t>
  </si>
  <si>
    <t>Kontaktperson</t>
  </si>
  <si>
    <t>Contact person</t>
  </si>
  <si>
    <t>Name</t>
  </si>
  <si>
    <t>eMail</t>
  </si>
  <si>
    <t>eMail-Address</t>
  </si>
  <si>
    <t>Telefon (inklusive Vorwahl):</t>
  </si>
  <si>
    <t>telefone (including country and area code)</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</si>
  <si>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</si>
  <si>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interne Teilnahme:</t>
  </si>
  <si>
    <t>Hinweise zur Auswertung</t>
  </si>
  <si>
    <t>Zur Vermeidung zu „breiter“ Beurteilungszonen wird deshalb bei der Auswertung bei allen Parametern der Wert der Zielstandardabweichung auf maximal 22 % vom Wert des Medians beschränkt.</t>
  </si>
  <si>
    <t>Before analysing the samples, homogenize the samples again, please. After homogenisation You should analyse both samples with your standard procedures.</t>
  </si>
  <si>
    <t>eMail-Kontrolle:</t>
  </si>
  <si>
    <t>Ergebnis der Überprüfung:</t>
  </si>
  <si>
    <t>Falls Sie einen Parameter nicht bearbeiten, lassen Sie die zugehörigen Ergebnisdatenfelder bitte leer.
If you are not analysing parameters in your laboratory do not write anything into the corresponding fields for the results.</t>
  </si>
  <si>
    <t>Untersuchungsergebnisse</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</si>
  <si>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</si>
  <si>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Wasser</t>
  </si>
  <si>
    <t>Schreiben Sie Ihre Daten in die gelb hinterlegten Felder. Geben Sie Ihre Ergebnisse in den aufgeführten Einheiten an.
Write your data into the yellow cells. Give your results in the units of column 2.</t>
  </si>
  <si>
    <t>22</t>
  </si>
  <si>
    <t>Glucose</t>
  </si>
  <si>
    <t>Fructose</t>
  </si>
  <si>
    <t>Maltose</t>
  </si>
  <si>
    <t>Diastasezahl</t>
  </si>
  <si>
    <t>Prolin</t>
  </si>
  <si>
    <t>freie Säuren</t>
  </si>
  <si>
    <t>mg/kg</t>
  </si>
  <si>
    <t>mmol/kg</t>
  </si>
  <si>
    <t>HMF</t>
  </si>
  <si>
    <t>Leitfähigkeit bei 20 °C</t>
  </si>
  <si>
    <t>mS/cm</t>
  </si>
  <si>
    <t>§ 64 LFGB Nr. L 40.00-7 (DIN 10758)</t>
  </si>
  <si>
    <t>§ 64 LFGB Nr. L 40.00-7 (DIN 10758), modifiziert</t>
  </si>
  <si>
    <t>Enzymatisch nach Roche / r-Biopharm Nr. 10 716 260 035</t>
  </si>
  <si>
    <t>Enzymatisch nach Roche / r-Biopharm Nr. 10 139 106 035</t>
  </si>
  <si>
    <t>Enzymatisch nach Roche / r-Biopharm Nr. 10 139 041 035 + PGI 127396</t>
  </si>
  <si>
    <t>HPAEC-PAD</t>
  </si>
  <si>
    <t>Ionenchromatographie</t>
  </si>
  <si>
    <t>Zusätzliche Angaben</t>
  </si>
  <si>
    <t>Enzymatisch nach Roche / r-Biopharm Nr. 11 113 950 035</t>
  </si>
  <si>
    <t>§ 64 LFGB Nr. L 40.00-1</t>
  </si>
  <si>
    <t>§ 64 LFGB Nr. L 40.00-1, modifiziert</t>
  </si>
  <si>
    <t>Nach Schade (660 nm)</t>
  </si>
  <si>
    <t>Nach Gothe</t>
  </si>
  <si>
    <t>Methodes officialles d´analyses des miels (JO du 1977-04-22)</t>
  </si>
  <si>
    <t>§ 64 LFGB Nr. L 40.00-3</t>
  </si>
  <si>
    <t>§ 64 LFGB Nr. L 40.00-3, modifiziert</t>
  </si>
  <si>
    <t>§ 64 LFGB Nr. L 31.00-7, modifiziert</t>
  </si>
  <si>
    <t>GC-FID, Flüssiginjektion</t>
  </si>
  <si>
    <t>Photometrisch bei 520 nnm</t>
  </si>
  <si>
    <t>§ 64 LFGB Nr. L 31.00-7</t>
  </si>
  <si>
    <t>§ 64 LFGB Nr. L 40.00-6 (DIN 10756)</t>
  </si>
  <si>
    <t>§ 64 LFGB Nr. L 40.00-6 (DIN 10756), modifiziert</t>
  </si>
  <si>
    <t>10 g Honig mit 50 ml Wasser, titriert mit 0,1 mol/l NaOH-Lösung bis pH 8,3</t>
  </si>
  <si>
    <t>§ 64 LFGB Nr. L 40.00-10/1 (Verfahren nach Winkler; DIN 10751 Teil 1)</t>
  </si>
  <si>
    <t>§ 64 LFGB Nr. L 40.00-10/1 (Verfahren nach Winkler; DIN 10751 Teil 1), modifiziert</t>
  </si>
  <si>
    <t>§ 64 LFGB Nr. L 40.00-10/2 (Verfahren nach White; DIN 10751 Teil 2)</t>
  </si>
  <si>
    <t>§ 64 LFGB Nr. L 40.00-10/2 (Verfahren nach White; DIN 10751 Teil 2), modifiziert</t>
  </si>
  <si>
    <t>Schweizerisches Lebensmittelbuch (ohne weitere Angabe)</t>
  </si>
  <si>
    <t>HPLC-DAD nach Unger „Handbuch derHPLC“ (1989)</t>
  </si>
  <si>
    <t>Photometrisch bei 550 nm</t>
  </si>
  <si>
    <t>Schweizerisches Lebensmittelbuch Kapitel 23A/07, modifiziert</t>
  </si>
  <si>
    <t>Leitfähigkeit</t>
  </si>
  <si>
    <t>§ 64 LFGB Nr. L 31.00-2</t>
  </si>
  <si>
    <t>Methodes officielles d´analyses des miels (JO du 1977-04-22)</t>
  </si>
  <si>
    <t>10 g Honig verdünnt zu 50 ml, Messung der Leitfähigkeit bei 20 °C</t>
  </si>
  <si>
    <t>Schweizerisches Lebensmittelbuch Kapitel 36A/3, 2. Band, 5. Auflage (Mai 1992)</t>
  </si>
  <si>
    <t>Schweizerisches Lebensmittelbuch Kapitel 23A/Methode 6</t>
  </si>
  <si>
    <t>Schweizerisches Lebensmittelbuch Kapitel 23A/3, 2. Band, 5. Auflage</t>
  </si>
  <si>
    <t>§ 64 LFGB Nr. L 40.00-2 (DIN 10752)</t>
  </si>
  <si>
    <t>§ 64 LFGB Nr. L 40.00-2 (DIN 10752), modifiziert</t>
  </si>
  <si>
    <t>§ 64 LFGB Nr. L 02.06-1</t>
  </si>
  <si>
    <t>Karl-Fischer-Titration</t>
  </si>
  <si>
    <t>Biegeschwinger DMA 58</t>
  </si>
  <si>
    <t>Refraktometrisch (Refraktometer von Abbé, temperiert bei 20 °C)</t>
  </si>
  <si>
    <t>§ 64 LFGB Nr. L 02.06-1, modifiziert</t>
  </si>
  <si>
    <t>HPLC-UV oder DAD</t>
  </si>
  <si>
    <t>Verfahrensprinzip:</t>
  </si>
  <si>
    <t>Prinzip</t>
  </si>
  <si>
    <t>Enzymatik</t>
  </si>
  <si>
    <t>Beschreibung der verwendeten Analysenverfahren (1)</t>
  </si>
  <si>
    <t>Titration</t>
  </si>
  <si>
    <t>Manuell</t>
  </si>
  <si>
    <t>Beschreibung der verwendeten Analysenverfahren (2)</t>
  </si>
  <si>
    <t>Automatisiert</t>
  </si>
  <si>
    <t>Liste</t>
  </si>
  <si>
    <t>ja</t>
  </si>
  <si>
    <t>Ja</t>
  </si>
  <si>
    <t>nein</t>
  </si>
  <si>
    <t>Photometrisch</t>
  </si>
  <si>
    <t>Chromatographisch</t>
  </si>
  <si>
    <t>Méthodes officielles d'analyses des miels (JO du 1977-04-22)</t>
  </si>
  <si>
    <t>Enzymatisch nach Scil-Test Nr. 1245</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</si>
  <si>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</si>
  <si>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</si>
  <si>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</si>
  <si>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</si>
  <si>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</si>
  <si>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</si>
  <si>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</si>
  <si>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</si>
  <si>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</si>
  <si>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</si>
  <si>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</si>
  <si>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t>Bitte geben Sie den Namen, eMail-Adresse und die Telefonnummer der Person an, die wir bei Rückfragen kontaktieren können.
An die aufgeführte eMailadresse wird das Protokoll zusätzlich auch als Passwort-freie PDF-Datei gesendet.</t>
  </si>
  <si>
    <t>check of the e-Mail address</t>
  </si>
  <si>
    <t>result of the control</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</si>
  <si>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</si>
  <si>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</si>
  <si>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Geben Sie Ihre Ergebnisse mit den in Spalte 3 aufgeführten signifikanten Stellen an. Beispiele hierzu sind in "Hinweise1" enthalten.
Report your results with in column 3 shown significant numbers (there are some examples in sheet "hints1" .</t>
  </si>
  <si>
    <t>In einigen Fällen, z.B. bei Gehalten um 1 % oder 10 %, ist die Vorgabe gültiger Stellen schwierig: Die Ergebnisse „1,06% und 0,98% sind vergleichbar, nicht aber „1,1 %“ und „0,98%“. Die Angabe einer zusätzlichen gültigen Stelle beim Beispielwert 1,06 ist hier angebracht.</t>
  </si>
  <si>
    <t>Sollte ein Inhaltsstoff nicht bestimmbar sein, so teilen Sie uns bitte den Wert Ihrer Bestimmungsgrenze mit vorangestelltem "&lt; “ mit.
In cases you will not detect a parameter, report your limit of quantification with "&lt; " in front of the value.</t>
  </si>
  <si>
    <t>Zur Beschreibung des Analysenverfahrens verwenden Sie bitte die im unteren Teil dieses Datenblatts enthaltenen Auswahlfelder.
To describe your method use the Pulldown-menus following after the result area.</t>
  </si>
  <si>
    <t>ja / yes</t>
  </si>
  <si>
    <t>nein / no</t>
  </si>
  <si>
    <t>Parameter 8</t>
  </si>
  <si>
    <t>Parameter 9</t>
  </si>
  <si>
    <t>Parameter 10</t>
  </si>
  <si>
    <t>HPLC (diverse Detektoren)</t>
  </si>
  <si>
    <r>
      <t xml:space="preserve">J of AOAC </t>
    </r>
    <r>
      <rPr>
        <u/>
        <sz val="11"/>
        <rFont val="Times New Roman"/>
        <family val="1"/>
      </rPr>
      <t>75</t>
    </r>
    <r>
      <rPr>
        <sz val="11"/>
        <rFont val="Times New Roman"/>
        <family val="1"/>
      </rPr>
      <t xml:space="preserve"> 443 (1992); AOAC 15. Ed. 977.20 (1990)</t>
    </r>
  </si>
  <si>
    <t>J of AOAC 75 443 (1992); AOAC 15. Ed. 977.20 (1990)</t>
  </si>
  <si>
    <t>Schweizerisches Lebensmittelbuch Kapitel 23A/6.1, auch modifiziert (2004, nach Phadebas)</t>
  </si>
  <si>
    <t>Schweizerisches Lebensmittelbuch, auch modifiziert (1995, nach Phadebas)</t>
  </si>
  <si>
    <r>
      <t xml:space="preserve">Deutsch Lebensm Rundsch </t>
    </r>
    <r>
      <rPr>
        <u/>
        <sz val="11"/>
        <rFont val="Times New Roman"/>
        <family val="1"/>
      </rPr>
      <t>92</t>
    </r>
    <r>
      <rPr>
        <sz val="11"/>
        <rFont val="Times New Roman"/>
        <family val="1"/>
      </rPr>
      <t xml:space="preserve"> 328 (1996) – HPLC-DAD</t>
    </r>
  </si>
  <si>
    <t>Honig</t>
  </si>
  <si>
    <t>FTIR</t>
  </si>
  <si>
    <t>Trocknung bei 110 °C</t>
  </si>
  <si>
    <t>Refraktometrisch (photoelektrisches Refraktometer, temperiert bei 20 °C)</t>
  </si>
  <si>
    <t>HPLC-FLD mit FMOC Vorsäulenderivatisierung</t>
  </si>
  <si>
    <t>§ 64 LFGB Nr. L 40.00-10/3 (HPLC-Verfahren; DIN 10751 Teil 3)</t>
  </si>
  <si>
    <t>§ 64 LFGB Nr. L 40.00-10/3 (HPLC-Verfahren; DIN 10751 Teil 3), modifiziert</t>
  </si>
  <si>
    <t>Carrez-Klärung, HPLC-UV oder DAD</t>
  </si>
  <si>
    <t>§ 64 LFGB Nr. L 40.00-5 (DIN 10753)</t>
  </si>
  <si>
    <t>§ 64 LFGB Nr. L 40.00-5 (DIN 10753), modifiziert</t>
  </si>
  <si>
    <t>Saccharasezahl</t>
  </si>
  <si>
    <t>Parameter 11</t>
  </si>
  <si>
    <t>§ 64 LFGB Nr. L 40.00-8/1 (DIN 10759, Teil 1 - Verfahren nach Siegenthaler), modifiziert</t>
  </si>
  <si>
    <t>§ 64 LFGB Nr. L 40.00-8/1 (DIN 10759, Teil 1 - Verfahren nach Siegenthaler)</t>
  </si>
  <si>
    <t>U/kg</t>
  </si>
  <si>
    <t>Enzymatisch, Reagenzien von Thermo Scientific</t>
  </si>
  <si>
    <t>Enzymatisch nach Scil Test-Nr. 5140 (Glucose) bzw. 5160 (Fructose)</t>
  </si>
  <si>
    <t>Fluid-Test Amyl (Biocon Nr. 11439)</t>
  </si>
  <si>
    <t>IFCC Methode, nach Schade kalibriert</t>
  </si>
  <si>
    <t>Schweizerisches Lebensmittelbuch 479.1</t>
  </si>
  <si>
    <t>Schweizerisches Lebensmittelbuch 492.1</t>
  </si>
  <si>
    <t>Schweizerisches Lebensmittelbuch 478.1 mit RXA 170 von der Fa. Paar - Ablesung der Refraktion genau nach 4 Minuten</t>
  </si>
  <si>
    <t>§ 64 LFGB Nr. L 31.00-2, modifiziert</t>
  </si>
  <si>
    <t>GC-FID</t>
  </si>
  <si>
    <t>LC-Verfahren</t>
  </si>
  <si>
    <t>GC-Verfahren</t>
  </si>
  <si>
    <t>Phadebas</t>
  </si>
  <si>
    <t>Schade</t>
  </si>
  <si>
    <t>Methode der internationalen Honigkommission</t>
  </si>
  <si>
    <t>Vakuumtrocknung bei 70 °C</t>
  </si>
  <si>
    <t>nach Schade-Skala, Amylasetest Megazyme</t>
  </si>
  <si>
    <t>Glycerin</t>
  </si>
  <si>
    <t>Farbe</t>
  </si>
  <si>
    <t>mm Pfund-Grade</t>
  </si>
  <si>
    <t>Parameter 12</t>
  </si>
  <si>
    <t>Parameter 13</t>
  </si>
  <si>
    <t>Färbung</t>
  </si>
  <si>
    <t>Bitte auswählen / Please select</t>
  </si>
  <si>
    <t>Sonstiges / other</t>
  </si>
  <si>
    <t>§ 64 LFGB Nr. L 40.00-13 (DIN 10763:2004)</t>
  </si>
  <si>
    <t>§ 64 LFGB Nr. L 40.00-13 (DIN 10763:2004), modifiziert</t>
  </si>
  <si>
    <t>Aminosäuren-Analysator</t>
  </si>
  <si>
    <t>Nach Schade-Skala, mit Phadebas-Amylasetest</t>
  </si>
  <si>
    <t>AOAC 980,23</t>
  </si>
  <si>
    <t>Harmonised Methods of the International Commission (2002), Method 2</t>
  </si>
  <si>
    <t>Harmonised Methods of the International Commission (2002), Method 4</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</si>
  <si>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</si>
  <si>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</si>
  <si>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</si>
  <si>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</si>
  <si>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</si>
  <si>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EnzymeFast</t>
  </si>
  <si>
    <t>DIN EN 27888, auch modifiziert</t>
  </si>
  <si>
    <t>Schweizerisches Lebensmittelbuch 481.0</t>
  </si>
  <si>
    <t>Vacuum 72°C 6 Std</t>
  </si>
  <si>
    <t>Schweizerisches Lebensmittelbuch 478.1 (Refraktometrie)</t>
  </si>
  <si>
    <t>Enzymatisch mit Roche/r-biopharm Nr. 10 148 270 035</t>
  </si>
  <si>
    <t>Enzymatisch mit Thermo Nr. 5360</t>
  </si>
  <si>
    <t>Enzymatisch mit Megazyme</t>
  </si>
  <si>
    <t>HPLC, diverse Detektoren</t>
  </si>
  <si>
    <t>GC, diverse Detektoren</t>
  </si>
  <si>
    <t>HANNA C221</t>
  </si>
  <si>
    <t>HANNA HI 96785</t>
  </si>
  <si>
    <t>HANNA HI 83221 Farbmessgerät und Methode</t>
  </si>
  <si>
    <t>Photometrisch nach HANNA (ohne weitere Angabe)</t>
  </si>
  <si>
    <t>Ethanol</t>
  </si>
  <si>
    <t>Parameter 14</t>
  </si>
  <si>
    <t>Enzymatisch mit Roche/r-biopharm Nr. 10 176 290 035</t>
  </si>
  <si>
    <t>Enzytek fluid Ethanol Nr. E5340</t>
  </si>
  <si>
    <t>Glucose (wasserfrei)</t>
  </si>
  <si>
    <t>Fructose (wasserfrei)</t>
  </si>
  <si>
    <t>Maltose (wasserfrei)</t>
  </si>
  <si>
    <t>§ 64 LFGB Nr. L 40.00-12 (DIN 10762:2004, enzymatisches Verfahren)</t>
  </si>
  <si>
    <t>§ 64 LFGB Nr. L 40.00-12 (DIN 10762:2004, enzymatisches Verfahren), modifiziert</t>
  </si>
  <si>
    <t>Harmonised Methods of the International Honey Comission (2002), Method 9</t>
  </si>
  <si>
    <t>Dünnschichtchromatographie</t>
  </si>
  <si>
    <t>GC-Headspace</t>
  </si>
  <si>
    <t>10 g der Honigprobe werden nach Lösen in 75 ml dest. Wasser und Zugabe von 4-5 Tropfen Phenolphthalein-Lsg. mit 0,1 N Natronlauge bis zur sichtbaren Rosafärbung titriert, die 10-20 Sekunden bestehen bleiben muss.</t>
  </si>
  <si>
    <t>optisch /colorimetrisch</t>
  </si>
  <si>
    <t>Schweizerisches Lebensmittelbuch 485.1, 1999</t>
  </si>
  <si>
    <t>pH direkt gemessen (20 °C)</t>
  </si>
  <si>
    <t>§ 64 LFGB Nr. L 26.11.03-3, modifiziert</t>
  </si>
  <si>
    <t>§ 64 LFGB Nr. L 26.11.03-3</t>
  </si>
  <si>
    <t>IC-Verfahren</t>
  </si>
  <si>
    <t>Kit Megazyme K-ETOH</t>
  </si>
  <si>
    <t>Harmonised Methods of the International Commission (2009), Method 4.1</t>
  </si>
  <si>
    <t>Harmonised Methods of the International Commission (2009), Method 2</t>
  </si>
  <si>
    <t>Harmonised Methods of the International Honey Comission (2002), Method 5.3</t>
  </si>
  <si>
    <t>Harmonised Methods of the International Honey Comission (2009), Method 5.1</t>
  </si>
  <si>
    <t>Harmonised Methods of the International Honey Commission (2002), Method 6.2</t>
  </si>
  <si>
    <t>Harmonised Methods of the International Honey Commission (2009), Method 4.1</t>
  </si>
  <si>
    <t>Phadebas Honig Diastase Test</t>
  </si>
  <si>
    <t>Kit Megazyme-MASUG</t>
  </si>
  <si>
    <t>Kit Megazyme K-SUFRG</t>
  </si>
  <si>
    <t>Honigrefractometer ATAGO SMART-1</t>
  </si>
  <si>
    <t>Trocknung bei 103 °C</t>
  </si>
  <si>
    <t>NIR</t>
  </si>
  <si>
    <t>§ 64 LFGB Nr. L 06.00-2</t>
  </si>
  <si>
    <t>§ 64 LFGB Nr. L 06.00-2, modifiziert</t>
  </si>
  <si>
    <t>LC/MS-MS</t>
  </si>
  <si>
    <t>Photometrisch bei 284 nm und 336 nm</t>
  </si>
  <si>
    <t>pH-Wert-Messung: 10 g Honig / 100 ml Wasser</t>
  </si>
  <si>
    <t>pH-Wert-Messung: 10 g Honig / 75 ml Wasser</t>
  </si>
  <si>
    <t>Enzymatisch mt Thermo Ref. 984300</t>
  </si>
  <si>
    <t>Enzymatisch mit R-Biopharm Enzytec liquid E8140</t>
  </si>
  <si>
    <t>IFU 52</t>
  </si>
  <si>
    <t>Enzymatisch mit R-Biopharm Enzytec liquid E8160</t>
  </si>
  <si>
    <t>Hinweise zum Erfassen und Einsenden der Untersuchungsergebnisse</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</si>
  <si>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</si>
  <si>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</si>
  <si>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</si>
  <si>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</si>
  <si>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</si>
  <si>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</si>
  <si>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</si>
  <si>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</si>
  <si>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</si>
  <si>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</si>
  <si>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</si>
  <si>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</si>
  <si>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</si>
  <si>
    <t>Zur Bestimmung der Parameter sollen zwei vollständig getrennte Analysengänge durchgeführt werden. Verwenden Sie für die Analysengänge 1 und 2 Probenmaterial aus verschiedenen Probeneinheiten.</t>
  </si>
  <si>
    <t xml:space="preserve">Das Verfahren nach § 64 LFGB Nr. L. 40.00-2 (Wasserbestimmung) wurde überarbeitet. Seit Juli 2019 ist es untergliedert in Teil 1 ( analoges Verfahren) und Teil 2 (digitales Verfahren ). Ggf. sollte dies in der Auswahl der Verfahren getrennt werden. </t>
  </si>
  <si>
    <t>§ 64 LFGB Nr. L 40.00-2/1, analoges Verfahren (DIN 10752)</t>
  </si>
  <si>
    <t>§ 64 LFGB Nr. L 40.00-2 /1, analoges Verfahren (DIN 10752), modifiziert</t>
  </si>
  <si>
    <t>§ 64 LFGB Nr. L 40.00-2/2, digitales Verfahren (DIN 10752)</t>
  </si>
  <si>
    <t>§ 64 LFGB Nr. L 40.00-2 /2, digitales Verfahren (DIN 10752), modifiziert</t>
  </si>
  <si>
    <t>löschen</t>
  </si>
</sst>
</file>

<file path=xl/styles.xml><?xml version="1.0" encoding="utf-8"?>
<styleSheet xmlns="http://schemas.openxmlformats.org/spreadsheetml/2006/main" xmlns:mc="http://schemas.openxmlformats.org/markup-compatibility/2006" xmlns:x14ac="http://schemas.microsoft.com/office/spreadsheetml/2009/9/ac" mc:Ignorable="x14ac">
  <fonts count="36" x14ac:knownFonts="1">
    <font>
      <sz val="11"/>
      <name val="Times New Roman"/>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b/>
      <sz val="14"/>
      <color indexed="10"/>
      <name val="Times New Roman"/>
      <family val="1"/>
    </font>
    <font>
      <sz val="10"/>
      <name val="Times New Roman"/>
      <family val="1"/>
    </font>
    <font>
      <sz val="11"/>
      <color indexed="9"/>
      <name val="Times New Roman"/>
      <family val="1"/>
    </font>
    <font>
      <sz val="13"/>
      <name val="Times New Roman"/>
      <family val="1"/>
    </font>
    <font>
      <sz val="13"/>
      <color indexed="9"/>
      <name val="Times New Roman"/>
      <family val="1"/>
    </font>
    <font>
      <sz val="12"/>
      <color indexed="12"/>
      <name val="Times New Roman"/>
      <family val="1"/>
    </font>
    <font>
      <sz val="12"/>
      <color indexed="10"/>
      <name val="Times New Roman"/>
      <family val="1"/>
    </font>
    <font>
      <b/>
      <sz val="11"/>
      <name val="Times New Roman"/>
      <family val="1"/>
    </font>
    <font>
      <sz val="11"/>
      <color indexed="12"/>
      <name val="Times New Roman"/>
      <family val="1"/>
    </font>
    <font>
      <i/>
      <vertAlign val="subscript"/>
      <sz val="11"/>
      <name val="Times New Roman"/>
      <family val="1"/>
    </font>
    <font>
      <sz val="12"/>
      <color indexed="9"/>
      <name val="Times New Roman"/>
      <family val="1"/>
    </font>
    <font>
      <u/>
      <sz val="11"/>
      <name val="Times New Roman"/>
      <family val="1"/>
    </font>
    <font>
      <sz val="13"/>
      <color indexed="10"/>
      <name val="Times New Roman"/>
      <family val="1"/>
    </font>
    <font>
      <sz val="11"/>
      <color indexed="10"/>
      <name val="Times New Roman"/>
      <family val="1"/>
    </font>
    <font>
      <sz val="11"/>
      <color indexed="9"/>
      <name val="Times New Roman"/>
      <family val="1"/>
    </font>
    <font>
      <sz val="10"/>
      <name val="Arial"/>
      <family val="2"/>
    </font>
    <font>
      <sz val="11"/>
      <color indexed="8"/>
      <name val="Calibri"/>
      <family val="2"/>
    </font>
    <font>
      <sz val="11"/>
      <color indexed="9"/>
      <name val="Calibri"/>
      <family val="2"/>
    </font>
    <font>
      <sz val="11"/>
      <color rgb="FFFF0000"/>
      <name val="Times New Roman"/>
      <family val="1"/>
    </font>
    <font>
      <sz val="12"/>
      <color rgb="FFFF0000"/>
      <name val="Times New Roman"/>
      <family val="1"/>
    </font>
  </fonts>
  <fills count="17">
    <fill>
      <patternFill patternType="none"/>
    </fill>
    <fill>
      <patternFill patternType="gray125"/>
    </fill>
    <fill>
      <patternFill patternType="solid">
        <fgColor indexed="43"/>
        <bgColor indexed="64"/>
      </patternFill>
    </fill>
    <fill>
      <patternFill patternType="solid">
        <fgColor indexed="9"/>
        <bgColor indexed="64"/>
      </patternFill>
    </fill>
    <fill>
      <patternFill patternType="solid">
        <fgColor indexed="42"/>
        <bgColor indexed="64"/>
      </patternFill>
    </fill>
    <fill>
      <patternFill patternType="solid">
        <fgColor indexed="22"/>
        <bgColor indexed="64"/>
      </patternFill>
    </fill>
    <fill>
      <patternFill patternType="solid">
        <fgColor indexed="9"/>
      </patternFill>
    </fill>
    <fill>
      <patternFill patternType="solid">
        <fgColor indexed="47"/>
      </patternFill>
    </fill>
    <fill>
      <patternFill patternType="solid">
        <fgColor indexed="26"/>
      </patternFill>
    </fill>
    <fill>
      <patternFill patternType="solid">
        <fgColor indexed="27"/>
      </patternFill>
    </fill>
    <fill>
      <patternFill patternType="solid">
        <fgColor indexed="22"/>
      </patternFill>
    </fill>
    <fill>
      <patternFill patternType="solid">
        <fgColor indexed="29"/>
      </patternFill>
    </fill>
    <fill>
      <patternFill patternType="solid">
        <fgColor indexed="43"/>
      </patternFill>
    </fill>
    <fill>
      <patternFill patternType="solid">
        <fgColor indexed="44"/>
      </patternFill>
    </fill>
    <fill>
      <patternFill patternType="solid">
        <fgColor indexed="49"/>
      </patternFill>
    </fill>
    <fill>
      <patternFill patternType="solid">
        <fgColor rgb="FFFFFFCC"/>
        <bgColor indexed="64"/>
      </patternFill>
    </fill>
    <fill>
      <patternFill patternType="solid">
        <fgColor rgb="FFFFFF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style="thick">
        <color indexed="17"/>
      </top>
      <bottom style="thin">
        <color indexed="17"/>
      </bottom>
      <diagonal/>
    </border>
    <border>
      <left style="thin">
        <color indexed="64"/>
      </left>
      <right style="thin">
        <color indexed="64"/>
      </right>
      <top/>
      <bottom style="thin">
        <color indexed="64"/>
      </bottom>
      <diagonal/>
    </border>
    <border>
      <left/>
      <right/>
      <top style="thin">
        <color indexed="17"/>
      </top>
      <bottom/>
      <diagonal/>
    </border>
    <border>
      <left/>
      <right/>
      <top/>
      <bottom style="thin">
        <color indexed="64"/>
      </bottom>
      <diagonal/>
    </border>
  </borders>
  <cellStyleXfs count="24">
    <xf numFmtId="0" fontId="0" fillId="0" borderId="0"/>
    <xf numFmtId="0" fontId="1" fillId="0" borderId="0" applyNumberFormat="0" applyFill="0" applyBorder="0" applyAlignment="0" applyProtection="0">
      <alignment vertical="top"/>
      <protection locked="0"/>
    </xf>
    <xf numFmtId="0" fontId="31" fillId="0" borderId="0"/>
    <xf numFmtId="0" fontId="5" fillId="0" borderId="0"/>
    <xf numFmtId="0" fontId="32" fillId="6" borderId="0" applyNumberFormat="0" applyBorder="0" applyAlignment="0" applyProtection="0"/>
    <xf numFmtId="0" fontId="32" fillId="7" borderId="0" applyNumberFormat="0" applyBorder="0" applyAlignment="0" applyProtection="0"/>
    <xf numFmtId="0" fontId="32" fillId="8" borderId="0" applyNumberFormat="0" applyBorder="0" applyAlignment="0" applyProtection="0"/>
    <xf numFmtId="0" fontId="32" fillId="6" borderId="0" applyNumberFormat="0" applyBorder="0" applyAlignment="0" applyProtection="0"/>
    <xf numFmtId="0" fontId="32" fillId="9" borderId="0" applyNumberFormat="0" applyBorder="0" applyAlignment="0" applyProtection="0"/>
    <xf numFmtId="0" fontId="32" fillId="7" borderId="0" applyNumberFormat="0" applyBorder="0" applyAlignment="0" applyProtection="0"/>
    <xf numFmtId="0" fontId="32" fillId="10" borderId="0" applyNumberFormat="0" applyBorder="0" applyAlignment="0" applyProtection="0"/>
    <xf numFmtId="0" fontId="32" fillId="11" borderId="0" applyNumberFormat="0" applyBorder="0" applyAlignment="0" applyProtection="0"/>
    <xf numFmtId="0" fontId="32" fillId="12" borderId="0" applyNumberFormat="0" applyBorder="0" applyAlignment="0" applyProtection="0"/>
    <xf numFmtId="0" fontId="32" fillId="10" borderId="0" applyNumberFormat="0" applyBorder="0" applyAlignment="0" applyProtection="0"/>
    <xf numFmtId="0" fontId="32" fillId="13" borderId="0" applyNumberFormat="0" applyBorder="0" applyAlignment="0" applyProtection="0"/>
    <xf numFmtId="0" fontId="32" fillId="7" borderId="0" applyNumberFormat="0" applyBorder="0" applyAlignment="0" applyProtection="0"/>
    <xf numFmtId="0" fontId="33" fillId="14"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0" borderId="0" applyNumberFormat="0" applyBorder="0" applyAlignment="0" applyProtection="0"/>
    <xf numFmtId="0" fontId="33" fillId="14" borderId="0" applyNumberFormat="0" applyBorder="0" applyAlignment="0" applyProtection="0"/>
    <xf numFmtId="0" fontId="33" fillId="7" borderId="0" applyNumberFormat="0" applyBorder="0" applyAlignment="0" applyProtection="0"/>
    <xf numFmtId="0" fontId="1" fillId="0" borderId="0" applyNumberFormat="0" applyFill="0" applyBorder="0" applyAlignment="0" applyProtection="0">
      <alignment vertical="top"/>
      <protection locked="0"/>
    </xf>
    <xf numFmtId="0" fontId="5" fillId="0" borderId="0"/>
  </cellStyleXfs>
  <cellXfs count="147">
    <xf numFmtId="0" fontId="0" fillId="0" borderId="0" xfId="0"/>
    <xf numFmtId="0" fontId="4" fillId="0" borderId="0" xfId="0" applyFont="1"/>
    <xf numFmtId="0" fontId="0" fillId="2" borderId="0" xfId="0" applyFill="1"/>
    <xf numFmtId="0" fontId="8" fillId="0" borderId="0" xfId="0" applyFont="1"/>
    <xf numFmtId="0" fontId="0" fillId="2" borderId="0" xfId="0" applyFill="1" applyAlignment="1">
      <alignment horizontal="center"/>
    </xf>
    <xf numFmtId="0" fontId="4" fillId="3" borderId="0" xfId="0" applyFont="1" applyFill="1" applyProtection="1"/>
    <xf numFmtId="0" fontId="15" fillId="3" borderId="0" xfId="1" applyFont="1" applyFill="1" applyAlignment="1" applyProtection="1">
      <alignment horizontal="justify"/>
    </xf>
    <xf numFmtId="0" fontId="4" fillId="3" borderId="1" xfId="0" applyFont="1" applyFill="1" applyBorder="1" applyAlignment="1" applyProtection="1">
      <alignment horizontal="left" vertical="top" wrapText="1"/>
    </xf>
    <xf numFmtId="0" fontId="4" fillId="3" borderId="1" xfId="0" applyFont="1" applyFill="1" applyBorder="1" applyAlignment="1" applyProtection="1">
      <alignment horizontal="center" vertical="top" wrapText="1"/>
    </xf>
    <xf numFmtId="0" fontId="4" fillId="3" borderId="0" xfId="0" applyFont="1" applyFill="1" applyBorder="1" applyProtection="1"/>
    <xf numFmtId="0" fontId="0" fillId="0" borderId="0" xfId="0" applyFill="1" applyBorder="1" applyProtection="1">
      <protection locked="0"/>
    </xf>
    <xf numFmtId="0" fontId="2" fillId="0" borderId="0" xfId="0" applyFont="1" applyFill="1" applyBorder="1" applyProtection="1">
      <protection hidden="1"/>
    </xf>
    <xf numFmtId="0" fontId="3" fillId="0" borderId="0" xfId="0" applyFont="1" applyFill="1" applyBorder="1" applyProtection="1">
      <protection hidden="1"/>
    </xf>
    <xf numFmtId="0" fontId="7" fillId="0" borderId="0" xfId="0" applyFont="1" applyFill="1" applyBorder="1" applyProtection="1">
      <protection hidden="1"/>
    </xf>
    <xf numFmtId="0" fontId="6" fillId="0" borderId="0" xfId="0" applyFont="1" applyFill="1" applyBorder="1" applyProtection="1">
      <protection hidden="1"/>
    </xf>
    <xf numFmtId="0" fontId="0" fillId="0" borderId="0" xfId="0" applyFill="1" applyBorder="1" applyProtection="1">
      <protection hidden="1"/>
    </xf>
    <xf numFmtId="0" fontId="10" fillId="0" borderId="0" xfId="0" applyFont="1" applyFill="1" applyBorder="1" applyProtection="1">
      <protection hidden="1"/>
    </xf>
    <xf numFmtId="0" fontId="9" fillId="0" borderId="0" xfId="0" applyFont="1" applyFill="1" applyBorder="1" applyProtection="1">
      <protection hidden="1"/>
    </xf>
    <xf numFmtId="14" fontId="16" fillId="0" borderId="0" xfId="0" applyNumberFormat="1" applyFont="1" applyFill="1" applyBorder="1" applyAlignment="1" applyProtection="1">
      <alignment horizontal="left"/>
      <protection hidden="1"/>
    </xf>
    <xf numFmtId="0" fontId="7" fillId="0" borderId="0" xfId="0" applyFont="1" applyFill="1" applyBorder="1" applyAlignment="1" applyProtection="1">
      <alignment vertical="center"/>
      <protection hidden="1"/>
    </xf>
    <xf numFmtId="0" fontId="0" fillId="0" borderId="0" xfId="0" applyFill="1" applyBorder="1" applyAlignment="1" applyProtection="1">
      <alignment vertical="center"/>
      <protection hidden="1"/>
    </xf>
    <xf numFmtId="0" fontId="11" fillId="4" borderId="0" xfId="0" applyFont="1" applyFill="1" applyBorder="1" applyAlignment="1" applyProtection="1">
      <alignment vertical="center"/>
      <protection hidden="1"/>
    </xf>
    <xf numFmtId="0" fontId="18" fillId="0" borderId="0" xfId="0" applyFont="1" applyFill="1" applyBorder="1" applyProtection="1">
      <protection hidden="1"/>
    </xf>
    <xf numFmtId="0" fontId="5" fillId="0" borderId="0" xfId="0" applyFont="1" applyProtection="1">
      <protection hidden="1"/>
    </xf>
    <xf numFmtId="0" fontId="4" fillId="0" borderId="0" xfId="0" applyFont="1" applyProtection="1">
      <protection hidden="1"/>
    </xf>
    <xf numFmtId="0" fontId="5" fillId="0" borderId="2" xfId="0" applyFont="1" applyBorder="1" applyAlignment="1" applyProtection="1">
      <alignment horizontal="justify" vertical="top" wrapText="1"/>
      <protection hidden="1"/>
    </xf>
    <xf numFmtId="0" fontId="5" fillId="0" borderId="0" xfId="0" applyFont="1" applyAlignment="1" applyProtection="1">
      <alignment horizontal="justify" vertical="top" wrapText="1"/>
      <protection hidden="1"/>
    </xf>
    <xf numFmtId="0" fontId="4" fillId="0" borderId="2" xfId="0" applyFont="1" applyBorder="1" applyAlignment="1" applyProtection="1">
      <alignment horizontal="justify" vertical="top" wrapText="1"/>
      <protection hidden="1"/>
    </xf>
    <xf numFmtId="0" fontId="5" fillId="0" borderId="0" xfId="0" applyFont="1" applyProtection="1">
      <protection locked="0" hidden="1"/>
    </xf>
    <xf numFmtId="0" fontId="5" fillId="0" borderId="3" xfId="0" applyFont="1" applyBorder="1" applyAlignment="1">
      <alignment vertical="top" wrapText="1"/>
    </xf>
    <xf numFmtId="0" fontId="19" fillId="0" borderId="0" xfId="0" applyFont="1" applyFill="1" applyBorder="1" applyProtection="1">
      <protection hidden="1"/>
    </xf>
    <xf numFmtId="0" fontId="19" fillId="0" borderId="0" xfId="0" applyFont="1" applyFill="1" applyBorder="1" applyAlignment="1" applyProtection="1">
      <alignment wrapText="1"/>
      <protection hidden="1"/>
    </xf>
    <xf numFmtId="0" fontId="19" fillId="0" borderId="0" xfId="0" applyFont="1" applyFill="1" applyBorder="1" applyAlignment="1" applyProtection="1">
      <alignment horizontal="left" wrapText="1"/>
      <protection hidden="1"/>
    </xf>
    <xf numFmtId="0" fontId="19" fillId="0" borderId="0" xfId="0" applyFont="1" applyBorder="1" applyAlignment="1">
      <alignment vertical="center" wrapText="1"/>
    </xf>
    <xf numFmtId="0" fontId="21" fillId="0" borderId="0" xfId="0" applyFont="1" applyFill="1" applyBorder="1" applyProtection="1">
      <protection hidden="1"/>
    </xf>
    <xf numFmtId="0" fontId="19" fillId="4" borderId="0" xfId="0" applyFont="1" applyFill="1" applyBorder="1" applyAlignment="1" applyProtection="1">
      <alignment vertical="center" wrapText="1"/>
      <protection hidden="1"/>
    </xf>
    <xf numFmtId="0" fontId="17" fillId="0" borderId="0" xfId="0" applyFont="1" applyAlignment="1">
      <alignment horizontal="justify" vertical="top" wrapText="1"/>
    </xf>
    <xf numFmtId="0" fontId="17" fillId="0" borderId="0" xfId="0" applyFont="1" applyAlignment="1">
      <alignment wrapText="1"/>
    </xf>
    <xf numFmtId="0" fontId="17" fillId="0" borderId="0" xfId="0" applyFont="1" applyAlignment="1">
      <alignment horizontal="left" wrapText="1"/>
    </xf>
    <xf numFmtId="49" fontId="0" fillId="2" borderId="0" xfId="0" applyNumberFormat="1" applyFill="1" applyAlignment="1">
      <alignment horizontal="center"/>
    </xf>
    <xf numFmtId="0" fontId="19" fillId="0" borderId="0" xfId="0" applyFont="1" applyFill="1" applyBorder="1" applyAlignment="1" applyProtection="1">
      <alignment horizontal="center" vertical="center"/>
      <protection hidden="1"/>
    </xf>
    <xf numFmtId="14" fontId="0" fillId="2" borderId="0" xfId="0" applyNumberFormat="1" applyFill="1" applyAlignment="1">
      <alignment horizontal="center"/>
    </xf>
    <xf numFmtId="0" fontId="4" fillId="0" borderId="2" xfId="0" applyFont="1" applyBorder="1" applyAlignment="1" applyProtection="1">
      <alignment horizontal="left" vertical="top" wrapText="1"/>
      <protection hidden="1"/>
    </xf>
    <xf numFmtId="0" fontId="4" fillId="0" borderId="0" xfId="0" applyFont="1" applyAlignment="1" applyProtection="1">
      <alignment horizontal="left"/>
      <protection hidden="1"/>
    </xf>
    <xf numFmtId="2" fontId="22" fillId="3" borderId="1" xfId="0" applyNumberFormat="1" applyFont="1" applyFill="1" applyBorder="1" applyAlignment="1" applyProtection="1">
      <alignment horizontal="center" vertical="top" wrapText="1"/>
    </xf>
    <xf numFmtId="0" fontId="0" fillId="0" borderId="0" xfId="0" applyProtection="1"/>
    <xf numFmtId="0" fontId="23" fillId="0" borderId="0" xfId="0" applyFont="1" applyProtection="1"/>
    <xf numFmtId="0" fontId="5" fillId="4" borderId="1" xfId="0" applyFont="1" applyFill="1" applyBorder="1" applyAlignment="1" applyProtection="1">
      <alignment horizontal="left" vertical="top" wrapText="1"/>
    </xf>
    <xf numFmtId="0" fontId="8" fillId="0" borderId="0" xfId="0" applyFont="1" applyAlignment="1">
      <alignment vertical="center"/>
    </xf>
    <xf numFmtId="0" fontId="0" fillId="0" borderId="0" xfId="0" applyAlignment="1">
      <alignment vertical="center"/>
    </xf>
    <xf numFmtId="0" fontId="23" fillId="0" borderId="0" xfId="0" applyFont="1" applyAlignment="1">
      <alignment vertical="center"/>
    </xf>
    <xf numFmtId="49" fontId="0" fillId="2" borderId="0" xfId="0" applyNumberFormat="1" applyFill="1" applyAlignment="1" applyProtection="1">
      <alignment vertical="center"/>
      <protection locked="0"/>
    </xf>
    <xf numFmtId="0" fontId="11" fillId="0" borderId="0" xfId="0" applyFont="1" applyAlignment="1">
      <alignment vertical="center"/>
    </xf>
    <xf numFmtId="0" fontId="4" fillId="0" borderId="0" xfId="0" applyFont="1" applyFill="1" applyBorder="1" applyAlignment="1" applyProtection="1">
      <alignment horizontal="left" vertical="center" wrapText="1"/>
      <protection hidden="1"/>
    </xf>
    <xf numFmtId="0" fontId="17" fillId="3" borderId="0" xfId="0" applyFont="1" applyFill="1" applyBorder="1" applyProtection="1">
      <protection hidden="1"/>
    </xf>
    <xf numFmtId="0" fontId="22" fillId="0" borderId="0" xfId="0" applyFont="1" applyFill="1" applyBorder="1" applyAlignment="1" applyProtection="1">
      <alignment vertical="center"/>
      <protection hidden="1"/>
    </xf>
    <xf numFmtId="0" fontId="19" fillId="0" borderId="0" xfId="0" applyFont="1" applyBorder="1" applyAlignment="1">
      <alignment horizontal="center" vertical="center" wrapText="1"/>
    </xf>
    <xf numFmtId="0" fontId="0" fillId="4" borderId="0" xfId="0" applyFill="1" applyBorder="1" applyAlignment="1" applyProtection="1">
      <alignment horizontal="left"/>
      <protection hidden="1"/>
    </xf>
    <xf numFmtId="0" fontId="20" fillId="0" borderId="0" xfId="0" applyFont="1" applyFill="1" applyBorder="1" applyAlignment="1" applyProtection="1">
      <alignment horizontal="center" vertical="center"/>
      <protection hidden="1"/>
    </xf>
    <xf numFmtId="0" fontId="7" fillId="0" borderId="0" xfId="0" applyFont="1" applyFill="1" applyBorder="1" applyAlignment="1" applyProtection="1">
      <alignment vertical="center" wrapText="1"/>
    </xf>
    <xf numFmtId="0" fontId="7" fillId="5" borderId="0" xfId="0" applyFont="1" applyFill="1" applyBorder="1" applyAlignment="1" applyProtection="1">
      <alignment horizontal="center" vertical="center"/>
      <protection hidden="1"/>
    </xf>
    <xf numFmtId="14" fontId="19" fillId="0" borderId="0" xfId="0" applyNumberFormat="1" applyFont="1" applyFill="1" applyBorder="1" applyAlignment="1" applyProtection="1">
      <alignment horizontal="center" vertical="center"/>
      <protection hidden="1"/>
    </xf>
    <xf numFmtId="0" fontId="19" fillId="0" borderId="0" xfId="0" applyFont="1" applyFill="1" applyBorder="1" applyAlignment="1" applyProtection="1">
      <alignment vertical="center"/>
      <protection hidden="1"/>
    </xf>
    <xf numFmtId="0" fontId="4" fillId="4" borderId="0" xfId="0" applyFont="1" applyFill="1" applyBorder="1" applyAlignment="1" applyProtection="1">
      <alignment vertical="center" wrapText="1"/>
      <protection hidden="1"/>
    </xf>
    <xf numFmtId="0" fontId="7" fillId="4" borderId="0" xfId="0" applyFont="1" applyFill="1" applyBorder="1" applyProtection="1">
      <protection hidden="1"/>
    </xf>
    <xf numFmtId="0" fontId="5" fillId="0" borderId="0" xfId="0" applyFont="1"/>
    <xf numFmtId="0" fontId="5" fillId="0" borderId="0" xfId="0" applyFont="1" applyAlignment="1">
      <alignment horizontal="justify" vertical="top" wrapText="1"/>
    </xf>
    <xf numFmtId="0" fontId="5" fillId="0" borderId="0" xfId="0" applyFont="1" applyAlignment="1">
      <alignment wrapText="1"/>
    </xf>
    <xf numFmtId="0" fontId="5" fillId="0" borderId="0" xfId="0" applyFont="1" applyAlignment="1">
      <alignment horizontal="left" wrapText="1"/>
    </xf>
    <xf numFmtId="0" fontId="5" fillId="0" borderId="0" xfId="0" applyFont="1" applyAlignment="1" applyProtection="1">
      <alignment horizontal="left" wrapText="1"/>
      <protection hidden="1"/>
    </xf>
    <xf numFmtId="0" fontId="5" fillId="0" borderId="0" xfId="0" applyFont="1" applyAlignment="1" applyProtection="1">
      <alignment wrapText="1"/>
      <protection hidden="1"/>
    </xf>
    <xf numFmtId="0" fontId="5" fillId="0" borderId="4" xfId="0" applyFont="1" applyBorder="1" applyAlignment="1" applyProtection="1">
      <alignment wrapText="1"/>
      <protection hidden="1"/>
    </xf>
    <xf numFmtId="0" fontId="5" fillId="0" borderId="0" xfId="0" applyFont="1" applyAlignment="1" applyProtection="1">
      <alignment horizontal="left" vertical="top" wrapText="1"/>
      <protection hidden="1"/>
    </xf>
    <xf numFmtId="0" fontId="5" fillId="0" borderId="0" xfId="0" applyFont="1" applyAlignment="1" applyProtection="1">
      <alignment horizontal="left"/>
      <protection locked="0" hidden="1"/>
    </xf>
    <xf numFmtId="0" fontId="5" fillId="0" borderId="2" xfId="0" applyFont="1" applyBorder="1" applyAlignment="1" applyProtection="1">
      <alignment horizontal="left" vertical="top" wrapText="1"/>
      <protection hidden="1"/>
    </xf>
    <xf numFmtId="0" fontId="5" fillId="0" borderId="0" xfId="0" applyFont="1" applyAlignment="1" applyProtection="1">
      <alignment horizontal="left"/>
      <protection hidden="1"/>
    </xf>
    <xf numFmtId="0" fontId="5" fillId="0" borderId="3" xfId="0" applyFont="1" applyBorder="1" applyAlignment="1">
      <alignment horizontal="left" vertical="top" wrapText="1"/>
    </xf>
    <xf numFmtId="0" fontId="17" fillId="0" borderId="0" xfId="0" applyFont="1" applyAlignment="1">
      <alignment horizontal="left" vertical="top" wrapText="1"/>
    </xf>
    <xf numFmtId="0" fontId="9" fillId="0" borderId="0" xfId="0" applyFont="1" applyFill="1" applyBorder="1" applyAlignment="1" applyProtection="1">
      <alignment vertical="top"/>
      <protection hidden="1"/>
    </xf>
    <xf numFmtId="0" fontId="28" fillId="4" borderId="0" xfId="0" applyFont="1" applyFill="1" applyBorder="1" applyAlignment="1" applyProtection="1">
      <alignment vertical="center" wrapText="1"/>
      <protection hidden="1"/>
    </xf>
    <xf numFmtId="0" fontId="20" fillId="0" borderId="0" xfId="0" applyFont="1" applyFill="1" applyBorder="1" applyProtection="1">
      <protection hidden="1"/>
    </xf>
    <xf numFmtId="49" fontId="1" fillId="2" borderId="0" xfId="1" applyNumberFormat="1" applyFont="1" applyFill="1" applyAlignment="1" applyProtection="1">
      <alignment vertical="center"/>
      <protection locked="0"/>
    </xf>
    <xf numFmtId="0" fontId="19" fillId="4" borderId="0" xfId="0" applyFont="1" applyFill="1" applyBorder="1" applyAlignment="1">
      <alignment vertical="center" wrapText="1"/>
    </xf>
    <xf numFmtId="0" fontId="29" fillId="4" borderId="0" xfId="0" applyFont="1" applyFill="1" applyBorder="1" applyProtection="1">
      <protection hidden="1"/>
    </xf>
    <xf numFmtId="0" fontId="30" fillId="0" borderId="0" xfId="0" applyFont="1" applyFill="1" applyBorder="1" applyProtection="1">
      <protection hidden="1"/>
    </xf>
    <xf numFmtId="0" fontId="0" fillId="3" borderId="0" xfId="0" applyFill="1" applyBorder="1"/>
    <xf numFmtId="0" fontId="24" fillId="0" borderId="0" xfId="0" applyFont="1" applyAlignment="1">
      <alignment horizontal="left" vertical="center" wrapText="1"/>
    </xf>
    <xf numFmtId="0" fontId="24" fillId="0" borderId="0" xfId="0" applyFont="1" applyAlignment="1">
      <alignment horizontal="left" vertical="center"/>
    </xf>
    <xf numFmtId="0" fontId="4" fillId="0" borderId="0" xfId="0" applyFont="1" applyBorder="1" applyAlignment="1" applyProtection="1">
      <alignment horizontal="left" vertical="top" wrapText="1"/>
      <protection hidden="1"/>
    </xf>
    <xf numFmtId="0" fontId="5" fillId="0" borderId="0" xfId="0" applyFont="1" applyBorder="1" applyAlignment="1" applyProtection="1">
      <alignment horizontal="left" vertical="top" wrapText="1"/>
      <protection hidden="1"/>
    </xf>
    <xf numFmtId="0" fontId="26" fillId="0" borderId="0" xfId="0" applyFont="1" applyProtection="1">
      <protection hidden="1"/>
    </xf>
    <xf numFmtId="49" fontId="19" fillId="2" borderId="0" xfId="0" applyNumberFormat="1" applyFont="1" applyFill="1" applyBorder="1" applyAlignment="1" applyProtection="1">
      <alignment vertical="center"/>
      <protection locked="0"/>
    </xf>
    <xf numFmtId="49" fontId="4" fillId="2" borderId="0" xfId="0" applyNumberFormat="1" applyFont="1" applyFill="1" applyBorder="1" applyAlignment="1" applyProtection="1">
      <alignment horizontal="left"/>
      <protection locked="0"/>
    </xf>
    <xf numFmtId="0" fontId="5" fillId="3" borderId="0" xfId="3" applyFill="1" applyBorder="1"/>
    <xf numFmtId="0" fontId="34" fillId="0" borderId="0" xfId="0" applyFont="1"/>
    <xf numFmtId="0" fontId="34" fillId="15" borderId="0" xfId="0" applyFont="1" applyFill="1" applyAlignment="1" applyProtection="1">
      <alignment horizontal="left" vertical="top" wrapText="1"/>
      <protection hidden="1"/>
    </xf>
    <xf numFmtId="0" fontId="4" fillId="16" borderId="0" xfId="0" applyFont="1" applyFill="1" applyBorder="1" applyAlignment="1" applyProtection="1">
      <alignment horizontal="left" vertical="top" wrapText="1"/>
      <protection hidden="1"/>
    </xf>
    <xf numFmtId="0" fontId="5" fillId="16" borderId="0" xfId="0" applyFont="1" applyFill="1" applyBorder="1" applyAlignment="1" applyProtection="1">
      <alignment horizontal="left" vertical="top" wrapText="1"/>
      <protection hidden="1"/>
    </xf>
    <xf numFmtId="0" fontId="35" fillId="16" borderId="0" xfId="0" applyFont="1" applyFill="1" applyBorder="1" applyAlignment="1" applyProtection="1">
      <alignment horizontal="left" vertical="top" wrapText="1"/>
      <protection hidden="1"/>
    </xf>
    <xf numFmtId="0" fontId="34" fillId="16" borderId="0" xfId="0" applyFont="1" applyFill="1" applyBorder="1" applyAlignment="1" applyProtection="1">
      <alignment horizontal="left" vertical="top" wrapText="1"/>
      <protection hidden="1"/>
    </xf>
    <xf numFmtId="0" fontId="35" fillId="16" borderId="0" xfId="0" applyFont="1" applyFill="1" applyAlignment="1" applyProtection="1">
      <alignment horizontal="left"/>
      <protection hidden="1"/>
    </xf>
    <xf numFmtId="0" fontId="5" fillId="0" borderId="5" xfId="0" applyFont="1" applyBorder="1" applyAlignment="1" applyProtection="1">
      <alignment horizontal="left" wrapText="1"/>
    </xf>
    <xf numFmtId="0" fontId="5" fillId="0" borderId="5" xfId="0" applyFont="1" applyBorder="1" applyAlignment="1" applyProtection="1">
      <alignment horizontal="left"/>
    </xf>
    <xf numFmtId="0" fontId="8" fillId="0" borderId="0" xfId="0" applyFont="1" applyAlignment="1" applyProtection="1">
      <alignment horizontal="left" wrapText="1"/>
    </xf>
    <xf numFmtId="0" fontId="8" fillId="0" borderId="0" xfId="0" applyFont="1" applyAlignment="1" applyProtection="1">
      <alignment horizontal="left"/>
    </xf>
    <xf numFmtId="0" fontId="5" fillId="0" borderId="0" xfId="0" applyFont="1" applyFill="1" applyAlignment="1" applyProtection="1">
      <alignment horizontal="left" wrapText="1"/>
    </xf>
    <xf numFmtId="0" fontId="5" fillId="0" borderId="0" xfId="0" applyFont="1" applyAlignment="1" applyProtection="1">
      <alignment horizontal="left" wrapText="1"/>
    </xf>
    <xf numFmtId="0" fontId="5" fillId="0" borderId="0" xfId="0" applyFont="1" applyAlignment="1" applyProtection="1">
      <alignment horizontal="left"/>
    </xf>
    <xf numFmtId="0" fontId="5" fillId="0" borderId="0" xfId="0" applyFont="1" applyFill="1" applyAlignment="1" applyProtection="1">
      <alignment horizontal="left"/>
    </xf>
    <xf numFmtId="0" fontId="9" fillId="0" borderId="0" xfId="0" applyFont="1" applyAlignment="1" applyProtection="1">
      <alignment horizontal="left" wrapText="1"/>
    </xf>
    <xf numFmtId="0" fontId="8" fillId="3" borderId="0" xfId="0" applyFont="1" applyFill="1" applyAlignment="1" applyProtection="1">
      <alignment horizontal="left"/>
    </xf>
    <xf numFmtId="0" fontId="4" fillId="0" borderId="0" xfId="0" applyFont="1" applyFill="1" applyAlignment="1" applyProtection="1">
      <alignment horizontal="left" wrapText="1"/>
    </xf>
    <xf numFmtId="0" fontId="8" fillId="3" borderId="0" xfId="0" applyFont="1" applyFill="1" applyAlignment="1" applyProtection="1">
      <alignment horizontal="left" wrapText="1"/>
    </xf>
    <xf numFmtId="0" fontId="4" fillId="3" borderId="0" xfId="0" applyFont="1" applyFill="1" applyAlignment="1" applyProtection="1">
      <alignment horizontal="left"/>
    </xf>
    <xf numFmtId="0" fontId="4" fillId="0" borderId="0" xfId="0" applyFont="1" applyFill="1" applyAlignment="1" applyProtection="1">
      <alignment horizontal="left"/>
    </xf>
    <xf numFmtId="0" fontId="4" fillId="3" borderId="0" xfId="0" applyFont="1" applyFill="1" applyAlignment="1" applyProtection="1">
      <alignment horizontal="left" wrapText="1"/>
    </xf>
    <xf numFmtId="0" fontId="14" fillId="3" borderId="0" xfId="0" applyFont="1" applyFill="1" applyAlignment="1" applyProtection="1">
      <alignment horizontal="left" wrapText="1"/>
    </xf>
    <xf numFmtId="0" fontId="8" fillId="3" borderId="5" xfId="0" applyFont="1" applyFill="1" applyBorder="1" applyAlignment="1" applyProtection="1">
      <alignment horizontal="left" wrapText="1"/>
    </xf>
    <xf numFmtId="0" fontId="4" fillId="3" borderId="5" xfId="0" applyFont="1" applyFill="1" applyBorder="1" applyAlignment="1" applyProtection="1">
      <alignment horizontal="left"/>
    </xf>
    <xf numFmtId="0" fontId="4" fillId="3" borderId="0" xfId="0" applyFont="1" applyFill="1" applyBorder="1" applyAlignment="1" applyProtection="1">
      <alignment horizontal="left"/>
    </xf>
    <xf numFmtId="0" fontId="4" fillId="0" borderId="0" xfId="0" applyFont="1" applyAlignment="1">
      <alignment horizontal="left" wrapText="1"/>
    </xf>
    <xf numFmtId="0" fontId="4" fillId="0" borderId="0" xfId="0" applyFont="1" applyAlignment="1">
      <alignment horizontal="left"/>
    </xf>
    <xf numFmtId="0" fontId="5" fillId="3" borderId="0" xfId="3" applyFont="1" applyFill="1" applyBorder="1" applyAlignment="1">
      <alignment horizontal="left" wrapText="1"/>
    </xf>
    <xf numFmtId="0" fontId="5" fillId="3" borderId="0" xfId="3" applyFill="1" applyBorder="1" applyAlignment="1">
      <alignment horizontal="left" wrapText="1"/>
    </xf>
    <xf numFmtId="0" fontId="9" fillId="0" borderId="0" xfId="3" applyFont="1" applyAlignment="1">
      <alignment horizontal="left"/>
    </xf>
    <xf numFmtId="0" fontId="24" fillId="0" borderId="0" xfId="0" applyFont="1" applyAlignment="1">
      <alignment horizontal="left" vertical="center" wrapText="1"/>
    </xf>
    <xf numFmtId="0" fontId="24" fillId="0" borderId="0" xfId="0" applyFont="1" applyAlignment="1">
      <alignment horizontal="left" vertical="center"/>
    </xf>
    <xf numFmtId="0" fontId="0" fillId="0" borderId="0" xfId="0" applyAlignment="1">
      <alignment horizontal="left" vertical="center"/>
    </xf>
    <xf numFmtId="0" fontId="11" fillId="0" borderId="0" xfId="0" applyFont="1" applyAlignment="1">
      <alignment horizontal="left" vertical="center" wrapText="1"/>
    </xf>
    <xf numFmtId="0" fontId="11" fillId="0" borderId="0" xfId="0" applyFont="1" applyAlignment="1">
      <alignment horizontal="left" vertical="center"/>
    </xf>
    <xf numFmtId="0" fontId="0" fillId="4" borderId="0" xfId="0" applyFill="1" applyBorder="1" applyAlignment="1" applyProtection="1">
      <alignment horizontal="left"/>
      <protection hidden="1"/>
    </xf>
    <xf numFmtId="0" fontId="0" fillId="4" borderId="0" xfId="0" applyFill="1" applyBorder="1" applyAlignment="1" applyProtection="1">
      <alignment horizontal="left" vertical="center"/>
      <protection locked="0"/>
    </xf>
    <xf numFmtId="0" fontId="0" fillId="4" borderId="0" xfId="0" applyFill="1" applyBorder="1" applyAlignment="1" applyProtection="1">
      <alignment vertical="center" wrapText="1"/>
      <protection locked="0"/>
    </xf>
    <xf numFmtId="14" fontId="19" fillId="4" borderId="0" xfId="0" applyNumberFormat="1" applyFont="1" applyFill="1" applyBorder="1" applyAlignment="1" applyProtection="1">
      <alignment horizontal="left" vertical="center" wrapText="1"/>
      <protection locked="0"/>
    </xf>
    <xf numFmtId="0" fontId="19" fillId="4" borderId="0" xfId="0" applyFont="1" applyFill="1" applyBorder="1" applyAlignment="1" applyProtection="1">
      <alignment horizontal="left" vertical="center" wrapText="1"/>
      <protection locked="0"/>
    </xf>
    <xf numFmtId="0" fontId="4" fillId="0" borderId="0" xfId="0" applyFont="1" applyFill="1" applyBorder="1" applyAlignment="1" applyProtection="1">
      <alignment horizontal="left" vertical="center" wrapText="1"/>
      <protection hidden="1"/>
    </xf>
    <xf numFmtId="0" fontId="17" fillId="0" borderId="0" xfId="0" applyFont="1" applyFill="1" applyBorder="1" applyAlignment="1" applyProtection="1">
      <alignment horizontal="left" vertical="center" wrapText="1"/>
      <protection hidden="1"/>
    </xf>
    <xf numFmtId="14" fontId="16" fillId="0" borderId="0" xfId="0" applyNumberFormat="1" applyFont="1" applyFill="1" applyBorder="1" applyAlignment="1" applyProtection="1">
      <alignment horizontal="left"/>
      <protection hidden="1"/>
    </xf>
    <xf numFmtId="0" fontId="1" fillId="0" borderId="0" xfId="1" applyFill="1" applyBorder="1" applyAlignment="1" applyProtection="1">
      <alignment horizontal="left"/>
      <protection hidden="1"/>
    </xf>
    <xf numFmtId="0" fontId="0" fillId="4" borderId="0" xfId="0" applyNumberFormat="1" applyFill="1" applyBorder="1" applyAlignment="1" applyProtection="1">
      <alignment vertical="center" wrapText="1"/>
      <protection locked="0"/>
    </xf>
    <xf numFmtId="0" fontId="4" fillId="4" borderId="0" xfId="0" applyFont="1" applyFill="1" applyBorder="1" applyAlignment="1" applyProtection="1">
      <alignment vertical="center" wrapText="1"/>
      <protection locked="0"/>
    </xf>
    <xf numFmtId="0" fontId="0" fillId="4" borderId="0" xfId="0" applyFill="1" applyBorder="1" applyAlignment="1" applyProtection="1">
      <alignment horizontal="center"/>
      <protection hidden="1"/>
    </xf>
    <xf numFmtId="0" fontId="0" fillId="4" borderId="0" xfId="0" applyFill="1" applyBorder="1" applyAlignment="1" applyProtection="1">
      <alignment vertical="center" wrapText="1"/>
      <protection locked="0" hidden="1"/>
    </xf>
    <xf numFmtId="0" fontId="0" fillId="4" borderId="0" xfId="0" applyFill="1" applyBorder="1" applyAlignment="1" applyProtection="1">
      <alignment horizontal="left" vertical="center"/>
      <protection hidden="1"/>
    </xf>
    <xf numFmtId="0" fontId="22" fillId="0" borderId="0" xfId="0" applyFont="1" applyFill="1" applyBorder="1" applyAlignment="1" applyProtection="1">
      <alignment horizontal="left" vertical="center" wrapText="1"/>
      <protection hidden="1"/>
    </xf>
    <xf numFmtId="0" fontId="11" fillId="0" borderId="0" xfId="0" applyFont="1" applyFill="1" applyBorder="1" applyAlignment="1" applyProtection="1">
      <alignment horizontal="left"/>
      <protection hidden="1"/>
    </xf>
    <xf numFmtId="0" fontId="4" fillId="2" borderId="0" xfId="0" applyFont="1" applyFill="1" applyAlignment="1" applyProtection="1">
      <alignment horizontal="left"/>
      <protection locked="0"/>
    </xf>
  </cellXfs>
  <cellStyles count="24">
    <cellStyle name="20% - Akzent1" xfId="4"/>
    <cellStyle name="20% - Akzent2" xfId="5"/>
    <cellStyle name="20% - Akzent3" xfId="6"/>
    <cellStyle name="20% - Akzent4" xfId="7"/>
    <cellStyle name="20% - Akzent5" xfId="8"/>
    <cellStyle name="20% - Akzent6" xfId="9"/>
    <cellStyle name="40% - Akzent1" xfId="10"/>
    <cellStyle name="40% - Akzent2" xfId="11"/>
    <cellStyle name="40% - Akzent3" xfId="12"/>
    <cellStyle name="40% - Akzent4" xfId="13"/>
    <cellStyle name="40% - Akzent5" xfId="14"/>
    <cellStyle name="40% - Akzent6" xfId="15"/>
    <cellStyle name="60% - Akzent1" xfId="16"/>
    <cellStyle name="60% - Akzent2" xfId="17"/>
    <cellStyle name="60% - Akzent3" xfId="18"/>
    <cellStyle name="60% - Akzent4" xfId="19"/>
    <cellStyle name="60% - Akzent5" xfId="20"/>
    <cellStyle name="60% - Akzent6" xfId="21"/>
    <cellStyle name="Hyperlink" xfId="1" builtinId="8"/>
    <cellStyle name="Hyperlink 2" xfId="22"/>
    <cellStyle name="Standard" xfId="0" builtinId="0"/>
    <cellStyle name="Standard 2" xfId="2"/>
    <cellStyle name="Standard 2 2" xfId="3"/>
    <cellStyle name="Standard 3" xfId="23"/>
  </cellStyles>
  <dxfs count="43">
    <dxf>
      <font>
        <condense val="0"/>
        <extend val="0"/>
        <color indexed="9"/>
      </font>
    </dxf>
    <dxf>
      <fill>
        <patternFill>
          <bgColor indexed="26"/>
        </patternFill>
      </fill>
    </dxf>
    <dxf>
      <font>
        <condense val="0"/>
        <extend val="0"/>
        <color indexed="9"/>
      </font>
    </dxf>
    <dxf>
      <font>
        <condense val="0"/>
        <extend val="0"/>
        <color indexed="9"/>
      </font>
    </dxf>
    <dxf>
      <fill>
        <patternFill>
          <bgColor indexed="26"/>
        </patternFill>
      </fill>
    </dxf>
    <dxf>
      <fill>
        <patternFill>
          <bgColor indexed="26"/>
        </patternFill>
      </fill>
    </dxf>
    <dxf>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ont>
        <condense val="0"/>
        <extend val="0"/>
        <color indexed="9"/>
      </font>
    </dxf>
    <dxf>
      <fill>
        <patternFill>
          <bgColor indexed="43"/>
        </patternFill>
      </fill>
    </dxf>
    <dxf>
      <fill>
        <patternFill>
          <bgColor indexed="43"/>
        </patternFill>
      </fill>
    </dxf>
    <dxf>
      <fill>
        <patternFill>
          <bgColor indexed="43"/>
        </patternFill>
      </fill>
    </dxf>
    <dxf>
      <font>
        <condense val="0"/>
        <extend val="0"/>
        <color indexed="9"/>
      </font>
    </dxf>
    <dxf>
      <fill>
        <patternFill>
          <bgColor indexed="43"/>
        </patternFill>
      </fill>
    </dxf>
    <dxf>
      <font>
        <condense val="0"/>
        <extend val="0"/>
        <color indexed="9"/>
      </font>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ont>
        <condense val="0"/>
        <extend val="0"/>
        <color auto="1"/>
      </font>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3.xml"/><Relationship Id="rId30" Type="http://schemas.openxmlformats.org/officeDocument/2006/relationships/sharedStrings" Target="sharedStrings.xml"/></Relationships>
</file>

<file path=xl/ctrlProps/ctrlProp1.xml><?xml version="1.0" encoding="utf-8"?>
<formControlPr xmlns="http://schemas.microsoft.com/office/spreadsheetml/2009/9/main" objectType="Drop" dropLines="50" dropStyle="combo" dx="18" fmlaLink="Glucose!$B$1" fmlaRange="Glucose!$B$3:$B$21" sel="19" val="0"/>
</file>

<file path=xl/ctrlProps/ctrlProp2.xml><?xml version="1.0" encoding="utf-8"?>
<formControlPr xmlns="http://schemas.microsoft.com/office/spreadsheetml/2009/9/main" objectType="Drop" dropLines="50" dropStyle="combo" dx="18" fmlaLink="Fructose!$B$1" fmlaRange="Fructose!$B$3:$B$21" sel="19" val="4"/>
</file>

<file path=xl/ctrlProps/ctrlProp3.xml><?xml version="1.0" encoding="utf-8"?>
<formControlPr xmlns="http://schemas.microsoft.com/office/spreadsheetml/2009/9/main" objectType="Drop" dropLines="50" dropStyle="combo" dx="18" fmlaLink="Maltose!$B$1" fmlaRange="Maltose!$B$3:$B$14" sel="12" val="0"/>
</file>

<file path=xl/ctrlProps/ctrlProp4.xml><?xml version="1.0" encoding="utf-8"?>
<formControlPr xmlns="http://schemas.microsoft.com/office/spreadsheetml/2009/9/main" objectType="Drop" dropLines="50" dropStyle="combo" dx="18" fmlaLink="Diastasezahl!$B$1" fmlaRange="Diastasezahl!$B$3:$B$17" sel="15" val="0"/>
</file>

<file path=xl/ctrlProps/ctrlProp5.xml><?xml version="1.0" encoding="utf-8"?>
<formControlPr xmlns="http://schemas.microsoft.com/office/spreadsheetml/2009/9/main" objectType="Drop" dropLines="50" dropStyle="combo" dx="18" fmlaLink="Prolin!$B$1" fmlaRange="Prolin!$B$3:$B$12" sel="10" val="0"/>
</file>

<file path=xl/ctrlProps/ctrlProp6.xml><?xml version="1.0" encoding="utf-8"?>
<formControlPr xmlns="http://schemas.microsoft.com/office/spreadsheetml/2009/9/main" objectType="Drop" dropLines="50" dropStyle="combo" dx="18" fmlaLink="Saeuren!$B$1" fmlaRange="Saeuren!$B$3:$B$11" sel="9" val="0"/>
</file>

<file path=xl/ctrlProps/ctrlProp7.xml><?xml version="1.0" encoding="utf-8"?>
<formControlPr xmlns="http://schemas.microsoft.com/office/spreadsheetml/2009/9/main" objectType="Drop" dropLines="50" dropStyle="combo" dx="18" fmlaLink="HMF!$B$1" fmlaRange="HMF!$B$3:$B$25" sel="23" val="3"/>
</file>

<file path=xl/ctrlProps/ctrlProp8.xml><?xml version="1.0" encoding="utf-8"?>
<formControlPr xmlns="http://schemas.microsoft.com/office/spreadsheetml/2009/9/main" objectType="Drop" dropLines="50" dropStyle="combo" dx="18" fmlaLink="Leitfaehigkeit!$B$1" fmlaRange="Leitfaehigkeit!$B$3:$B$13" sel="11" val="0"/>
</file>

<file path=xl/ctrlProps/ctrlProp9.xml><?xml version="1.0" encoding="utf-8"?>
<formControlPr xmlns="http://schemas.microsoft.com/office/spreadsheetml/2009/9/main" objectType="Drop" dropLines="50" dropStyle="combo" dx="18" fmlaLink="pHWert!$B$1" fmlaRange="pHWert!$B$3:$B$24" sel="22" val="6"/>
</file>

<file path=xl/ctrlProps/ctrlProp10.xml><?xml version="1.0" encoding="utf-8"?>
<formControlPr xmlns="http://schemas.microsoft.com/office/spreadsheetml/2009/9/main" objectType="Drop" dropLines="50" dropStyle="combo" dx="18" fmlaLink="Wasser!$B$1" fmlaRange="Wasser!$B$3:$B$25" sel="23" val="0"/>
</file>

<file path=xl/ctrlProps/ctrlProp11.xml><?xml version="1.0" encoding="utf-8"?>
<formControlPr xmlns="http://schemas.microsoft.com/office/spreadsheetml/2009/9/main" objectType="Drop" dropLines="50" dropStyle="combo" dx="18" fmlaLink="Maltose!$B$21" fmlaRange="Maltose!$B$22:$B$27" sel="6" val="0"/>
</file>

<file path=xl/ctrlProps/ctrlProp12.xml><?xml version="1.0" encoding="utf-8"?>
<formControlPr xmlns="http://schemas.microsoft.com/office/spreadsheetml/2009/9/main" objectType="Drop" dropLines="50" dropStyle="combo" dx="18" fmlaLink="Saeuren!$B$21" fmlaRange="Saeuren!$B$22:$B$24" sel="3" val="0"/>
</file>

<file path=xl/ctrlProps/ctrlProp13.xml><?xml version="1.0" encoding="utf-8"?>
<formControlPr xmlns="http://schemas.microsoft.com/office/spreadsheetml/2009/9/main" objectType="Drop" dropLines="50" dropStyle="combo" dx="18" fmlaLink="HMF!$B$36" fmlaRange="HMF!$B$37:$B$40" sel="4" val="0"/>
</file>

<file path=xl/ctrlProps/ctrlProp14.xml><?xml version="1.0" encoding="utf-8"?>
<formControlPr xmlns="http://schemas.microsoft.com/office/spreadsheetml/2009/9/main" objectType="Drop" dropLines="15" dropStyle="combo" dx="18" fmlaLink="Teilnehmerdaten!$D$4" fmlaRange="Teilnehmerdaten!$G$5:$G$6" sel="2" val="0"/>
</file>

<file path=xl/ctrlProps/ctrlProp15.xml><?xml version="1.0" encoding="utf-8"?>
<formControlPr xmlns="http://schemas.microsoft.com/office/spreadsheetml/2009/9/main" objectType="Drop" dropLines="50" dropStyle="combo" dx="18" fmlaLink="Saccharasezahl!$B$1" fmlaRange="Saccharasezahl!$B$3:$B$8" sel="6" val="0"/>
</file>

<file path=xl/ctrlProps/ctrlProp16.xml><?xml version="1.0" encoding="utf-8"?>
<formControlPr xmlns="http://schemas.microsoft.com/office/spreadsheetml/2009/9/main" objectType="Drop" dropLines="50" dropStyle="combo" dx="18" fmlaLink="Glycerin!$B$1" fmlaRange="Glycerin!$B$3:$B$11" sel="9" val="0"/>
</file>

<file path=xl/ctrlProps/ctrlProp17.xml><?xml version="1.0" encoding="utf-8"?>
<formControlPr xmlns="http://schemas.microsoft.com/office/spreadsheetml/2009/9/main" objectType="Drop" dropLines="50" dropStyle="combo" dx="18" fmlaLink="Färbung!$B$1" fmlaRange="Färbung!$B$3:$B$9" sel="7" val="0"/>
</file>

<file path=xl/ctrlProps/ctrlProp18.xml><?xml version="1.0" encoding="utf-8"?>
<formControlPr xmlns="http://schemas.microsoft.com/office/spreadsheetml/2009/9/main" objectType="Drop" dropLines="50" dropStyle="combo" dx="18" fmlaLink="Ethanol!$B$1" fmlaRange="Ethanol!$B$3:$B$14" sel="12"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34506</xdr:colOff>
      <xdr:row>40</xdr:row>
      <xdr:rowOff>138023</xdr:rowOff>
    </xdr:to>
    <xdr:pic>
      <xdr:nvPicPr>
        <xdr:cNvPr id="20528"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086928"/>
          <a:ext cx="5589917" cy="73842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25400</xdr:colOff>
          <xdr:row>38</xdr:row>
          <xdr:rowOff>0</xdr:rowOff>
        </xdr:from>
        <xdr:to>
          <xdr:col>7</xdr:col>
          <xdr:colOff>368300</xdr:colOff>
          <xdr:row>38</xdr:row>
          <xdr:rowOff>215900</xdr:rowOff>
        </xdr:to>
        <xdr:sp macro="" textlink="">
          <xdr:nvSpPr>
            <xdr:cNvPr id="2095" name="Drop Down 47" hidden="1">
              <a:extLst>
                <a:ext uri="{63B3BB69-23CF-44E3-9099-C40C66FF867C}">
                  <a14:compatExt spid="_x0000_s209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25400</xdr:colOff>
          <xdr:row>40</xdr:row>
          <xdr:rowOff>31750</xdr:rowOff>
        </xdr:from>
        <xdr:to>
          <xdr:col>7</xdr:col>
          <xdr:colOff>368300</xdr:colOff>
          <xdr:row>40</xdr:row>
          <xdr:rowOff>234950</xdr:rowOff>
        </xdr:to>
        <xdr:sp macro="" textlink="">
          <xdr:nvSpPr>
            <xdr:cNvPr id="2098" name="Drop Down 50" hidden="1">
              <a:extLst>
                <a:ext uri="{63B3BB69-23CF-44E3-9099-C40C66FF867C}">
                  <a14:compatExt spid="_x0000_s2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25400</xdr:colOff>
          <xdr:row>42</xdr:row>
          <xdr:rowOff>31750</xdr:rowOff>
        </xdr:from>
        <xdr:to>
          <xdr:col>7</xdr:col>
          <xdr:colOff>368300</xdr:colOff>
          <xdr:row>42</xdr:row>
          <xdr:rowOff>234950</xdr:rowOff>
        </xdr:to>
        <xdr:sp macro="" textlink="">
          <xdr:nvSpPr>
            <xdr:cNvPr id="2099" name="Drop Down 51" hidden="1">
              <a:extLst>
                <a:ext uri="{63B3BB69-23CF-44E3-9099-C40C66FF867C}">
                  <a14:compatExt spid="_x0000_s20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25400</xdr:colOff>
          <xdr:row>45</xdr:row>
          <xdr:rowOff>31750</xdr:rowOff>
        </xdr:from>
        <xdr:to>
          <xdr:col>7</xdr:col>
          <xdr:colOff>368300</xdr:colOff>
          <xdr:row>45</xdr:row>
          <xdr:rowOff>234950</xdr:rowOff>
        </xdr:to>
        <xdr:sp macro="" textlink="">
          <xdr:nvSpPr>
            <xdr:cNvPr id="2100" name="Drop Down 52" hidden="1">
              <a:extLst>
                <a:ext uri="{63B3BB69-23CF-44E3-9099-C40C66FF867C}">
                  <a14:compatExt spid="_x0000_s21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25400</xdr:colOff>
          <xdr:row>48</xdr:row>
          <xdr:rowOff>31750</xdr:rowOff>
        </xdr:from>
        <xdr:to>
          <xdr:col>7</xdr:col>
          <xdr:colOff>368300</xdr:colOff>
          <xdr:row>48</xdr:row>
          <xdr:rowOff>234950</xdr:rowOff>
        </xdr:to>
        <xdr:sp macro="" textlink="">
          <xdr:nvSpPr>
            <xdr:cNvPr id="2101" name="Drop Down 53" hidden="1">
              <a:extLst>
                <a:ext uri="{63B3BB69-23CF-44E3-9099-C40C66FF867C}">
                  <a14:compatExt spid="_x0000_s21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25400</xdr:colOff>
          <xdr:row>50</xdr:row>
          <xdr:rowOff>31750</xdr:rowOff>
        </xdr:from>
        <xdr:to>
          <xdr:col>7</xdr:col>
          <xdr:colOff>368300</xdr:colOff>
          <xdr:row>50</xdr:row>
          <xdr:rowOff>222250</xdr:rowOff>
        </xdr:to>
        <xdr:sp macro="" textlink="">
          <xdr:nvSpPr>
            <xdr:cNvPr id="2102" name="Drop Down 54" hidden="1">
              <a:extLst>
                <a:ext uri="{63B3BB69-23CF-44E3-9099-C40C66FF867C}">
                  <a14:compatExt spid="_x0000_s210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25400</xdr:colOff>
          <xdr:row>58</xdr:row>
          <xdr:rowOff>31750</xdr:rowOff>
        </xdr:from>
        <xdr:to>
          <xdr:col>7</xdr:col>
          <xdr:colOff>368300</xdr:colOff>
          <xdr:row>58</xdr:row>
          <xdr:rowOff>222250</xdr:rowOff>
        </xdr:to>
        <xdr:sp macro="" textlink="">
          <xdr:nvSpPr>
            <xdr:cNvPr id="2105" name="Drop Down 57" hidden="1">
              <a:extLst>
                <a:ext uri="{63B3BB69-23CF-44E3-9099-C40C66FF867C}">
                  <a14:compatExt spid="_x0000_s210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25400</xdr:colOff>
          <xdr:row>61</xdr:row>
          <xdr:rowOff>31750</xdr:rowOff>
        </xdr:from>
        <xdr:to>
          <xdr:col>7</xdr:col>
          <xdr:colOff>368300</xdr:colOff>
          <xdr:row>61</xdr:row>
          <xdr:rowOff>222250</xdr:rowOff>
        </xdr:to>
        <xdr:sp macro="" textlink="">
          <xdr:nvSpPr>
            <xdr:cNvPr id="2117" name="Drop Down 69" hidden="1">
              <a:extLst>
                <a:ext uri="{63B3BB69-23CF-44E3-9099-C40C66FF867C}">
                  <a14:compatExt spid="_x0000_s211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25400</xdr:colOff>
          <xdr:row>63</xdr:row>
          <xdr:rowOff>31750</xdr:rowOff>
        </xdr:from>
        <xdr:to>
          <xdr:col>7</xdr:col>
          <xdr:colOff>368300</xdr:colOff>
          <xdr:row>63</xdr:row>
          <xdr:rowOff>222250</xdr:rowOff>
        </xdr:to>
        <xdr:sp macro="" textlink="">
          <xdr:nvSpPr>
            <xdr:cNvPr id="2118" name="Drop Down 70" hidden="1">
              <a:extLst>
                <a:ext uri="{63B3BB69-23CF-44E3-9099-C40C66FF867C}">
                  <a14:compatExt spid="_x0000_s211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25400</xdr:colOff>
          <xdr:row>65</xdr:row>
          <xdr:rowOff>31750</xdr:rowOff>
        </xdr:from>
        <xdr:to>
          <xdr:col>7</xdr:col>
          <xdr:colOff>368300</xdr:colOff>
          <xdr:row>65</xdr:row>
          <xdr:rowOff>222250</xdr:rowOff>
        </xdr:to>
        <xdr:sp macro="" textlink="">
          <xdr:nvSpPr>
            <xdr:cNvPr id="2119" name="Drop Down 71" hidden="1">
              <a:extLst>
                <a:ext uri="{63B3BB69-23CF-44E3-9099-C40C66FF867C}">
                  <a14:compatExt spid="_x0000_s211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25400</xdr:colOff>
          <xdr:row>43</xdr:row>
          <xdr:rowOff>31750</xdr:rowOff>
        </xdr:from>
        <xdr:to>
          <xdr:col>7</xdr:col>
          <xdr:colOff>368300</xdr:colOff>
          <xdr:row>43</xdr:row>
          <xdr:rowOff>234950</xdr:rowOff>
        </xdr:to>
        <xdr:sp macro="" textlink="">
          <xdr:nvSpPr>
            <xdr:cNvPr id="2121" name="Drop Down 73" hidden="1">
              <a:extLst>
                <a:ext uri="{63B3BB69-23CF-44E3-9099-C40C66FF867C}">
                  <a14:compatExt spid="_x0000_s212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25400</xdr:colOff>
          <xdr:row>52</xdr:row>
          <xdr:rowOff>31750</xdr:rowOff>
        </xdr:from>
        <xdr:to>
          <xdr:col>7</xdr:col>
          <xdr:colOff>368300</xdr:colOff>
          <xdr:row>52</xdr:row>
          <xdr:rowOff>222250</xdr:rowOff>
        </xdr:to>
        <xdr:sp macro="" textlink="">
          <xdr:nvSpPr>
            <xdr:cNvPr id="2122" name="Drop Down 74" hidden="1">
              <a:extLst>
                <a:ext uri="{63B3BB69-23CF-44E3-9099-C40C66FF867C}">
                  <a14:compatExt spid="_x0000_s212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25400</xdr:colOff>
          <xdr:row>59</xdr:row>
          <xdr:rowOff>31750</xdr:rowOff>
        </xdr:from>
        <xdr:to>
          <xdr:col>7</xdr:col>
          <xdr:colOff>368300</xdr:colOff>
          <xdr:row>59</xdr:row>
          <xdr:rowOff>234950</xdr:rowOff>
        </xdr:to>
        <xdr:sp macro="" textlink="">
          <xdr:nvSpPr>
            <xdr:cNvPr id="2123" name="Drop Down 75" hidden="1">
              <a:extLst>
                <a:ext uri="{63B3BB69-23CF-44E3-9099-C40C66FF867C}">
                  <a14:compatExt spid="_x0000_s212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6350</xdr:colOff>
          <xdr:row>16</xdr:row>
          <xdr:rowOff>50800</xdr:rowOff>
        </xdr:from>
        <xdr:to>
          <xdr:col>7</xdr:col>
          <xdr:colOff>0</xdr:colOff>
          <xdr:row>16</xdr:row>
          <xdr:rowOff>336550</xdr:rowOff>
        </xdr:to>
        <xdr:sp macro="" textlink="">
          <xdr:nvSpPr>
            <xdr:cNvPr id="2124" name="Drop Down 76" hidden="1">
              <a:extLst>
                <a:ext uri="{63B3BB69-23CF-44E3-9099-C40C66FF867C}">
                  <a14:compatExt spid="_x0000_s212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25400</xdr:colOff>
          <xdr:row>67</xdr:row>
          <xdr:rowOff>31750</xdr:rowOff>
        </xdr:from>
        <xdr:to>
          <xdr:col>7</xdr:col>
          <xdr:colOff>368300</xdr:colOff>
          <xdr:row>67</xdr:row>
          <xdr:rowOff>222250</xdr:rowOff>
        </xdr:to>
        <xdr:sp macro="" textlink="">
          <xdr:nvSpPr>
            <xdr:cNvPr id="2125" name="Drop Down 77" hidden="1">
              <a:extLst>
                <a:ext uri="{63B3BB69-23CF-44E3-9099-C40C66FF867C}">
                  <a14:compatExt spid="_x0000_s212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25400</xdr:colOff>
          <xdr:row>70</xdr:row>
          <xdr:rowOff>31750</xdr:rowOff>
        </xdr:from>
        <xdr:to>
          <xdr:col>7</xdr:col>
          <xdr:colOff>368300</xdr:colOff>
          <xdr:row>71</xdr:row>
          <xdr:rowOff>25400</xdr:rowOff>
        </xdr:to>
        <xdr:sp macro="" textlink="">
          <xdr:nvSpPr>
            <xdr:cNvPr id="2126" name="Drop Down 78" hidden="1">
              <a:extLst>
                <a:ext uri="{63B3BB69-23CF-44E3-9099-C40C66FF867C}">
                  <a14:compatExt spid="_x0000_s212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25400</xdr:colOff>
          <xdr:row>72</xdr:row>
          <xdr:rowOff>31750</xdr:rowOff>
        </xdr:from>
        <xdr:to>
          <xdr:col>7</xdr:col>
          <xdr:colOff>368300</xdr:colOff>
          <xdr:row>73</xdr:row>
          <xdr:rowOff>25400</xdr:rowOff>
        </xdr:to>
        <xdr:sp macro="" textlink="">
          <xdr:nvSpPr>
            <xdr:cNvPr id="2127" name="Drop Down 79" hidden="1">
              <a:extLst>
                <a:ext uri="{63B3BB69-23CF-44E3-9099-C40C66FF867C}">
                  <a14:compatExt spid="_x0000_s212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25400</xdr:colOff>
          <xdr:row>74</xdr:row>
          <xdr:rowOff>31750</xdr:rowOff>
        </xdr:from>
        <xdr:to>
          <xdr:col>7</xdr:col>
          <xdr:colOff>368300</xdr:colOff>
          <xdr:row>75</xdr:row>
          <xdr:rowOff>25400</xdr:rowOff>
        </xdr:to>
        <xdr:sp macro="" textlink="">
          <xdr:nvSpPr>
            <xdr:cNvPr id="2128" name="Drop Down 80" hidden="1">
              <a:extLst>
                <a:ext uri="{63B3BB69-23CF-44E3-9099-C40C66FF867C}">
                  <a14:compatExt spid="_x0000_s2128"/>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aten/TABELLEN/LVU/Ergebnistabellen/2007/ungesch&#252;tzt/ungesch&#252;tzt/07-01a-ungesch&#252;tz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aten/TABELLEN/LVU/Ergebnistabellen/2007/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row r="18">
          <cell r="B18" t="str">
            <v>Butyrometer Methode</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18" Type="http://schemas.openxmlformats.org/officeDocument/2006/relationships/ctrlProp" Target="../ctrlProps/ctrlProp14.xml"/><Relationship Id="rId3" Type="http://schemas.openxmlformats.org/officeDocument/2006/relationships/drawing" Target="../drawings/drawing2.xml"/><Relationship Id="rId21" Type="http://schemas.openxmlformats.org/officeDocument/2006/relationships/ctrlProp" Target="../ctrlProps/ctrlProp17.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 Type="http://schemas.openxmlformats.org/officeDocument/2006/relationships/printerSettings" Target="../printerSettings/printerSettings8.bin"/><Relationship Id="rId16" Type="http://schemas.openxmlformats.org/officeDocument/2006/relationships/ctrlProp" Target="../ctrlProps/ctrlProp12.xml"/><Relationship Id="rId20" Type="http://schemas.openxmlformats.org/officeDocument/2006/relationships/ctrlProp" Target="../ctrlProps/ctrlProp16.xml"/><Relationship Id="rId1" Type="http://schemas.openxmlformats.org/officeDocument/2006/relationships/hyperlink" Target="mailto:ergebnisse@lvus.de"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trlProp" Target="../ctrlProps/ctrlProp11.xml"/><Relationship Id="rId23" Type="http://schemas.openxmlformats.org/officeDocument/2006/relationships/comments" Target="../comments3.xml"/><Relationship Id="rId10" Type="http://schemas.openxmlformats.org/officeDocument/2006/relationships/ctrlProp" Target="../ctrlProps/ctrlProp6.xml"/><Relationship Id="rId19" Type="http://schemas.openxmlformats.org/officeDocument/2006/relationships/ctrlProp" Target="../ctrlProps/ctrlProp15.xml"/><Relationship Id="rId4" Type="http://schemas.openxmlformats.org/officeDocument/2006/relationships/vmlDrawing" Target="../drawings/vmlDrawing3.vml"/><Relationship Id="rId9" Type="http://schemas.openxmlformats.org/officeDocument/2006/relationships/ctrlProp" Target="../ctrlProps/ctrlProp5.xml"/><Relationship Id="rId14" Type="http://schemas.openxmlformats.org/officeDocument/2006/relationships/ctrlProp" Target="../ctrlProps/ctrlProp10.xml"/><Relationship Id="rId22" Type="http://schemas.openxmlformats.org/officeDocument/2006/relationships/ctrlProp" Target="../ctrlProps/ctrlProp18.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workbookViewId="0">
      <selection activeCell="A5" sqref="A5:C5"/>
    </sheetView>
  </sheetViews>
  <sheetFormatPr baseColWidth="10" defaultColWidth="11.453125" defaultRowHeight="14" x14ac:dyDescent="0.3"/>
  <cols>
    <col min="1" max="2" width="27.6328125" style="45" customWidth="1"/>
    <col min="3" max="3" width="30.453125" style="45" customWidth="1"/>
    <col min="4" max="16384" width="11.453125" style="45"/>
  </cols>
  <sheetData>
    <row r="1" spans="1:3" ht="30.75" customHeight="1" x14ac:dyDescent="0.3">
      <c r="A1" s="103" t="s">
        <v>52</v>
      </c>
      <c r="B1" s="104"/>
      <c r="C1" s="104"/>
    </row>
    <row r="2" spans="1:3" ht="51.75" customHeight="1" x14ac:dyDescent="0.3">
      <c r="A2" s="106" t="s">
        <v>68</v>
      </c>
      <c r="B2" s="107"/>
      <c r="C2" s="107"/>
    </row>
    <row r="3" spans="1:3" ht="74.25" customHeight="1" x14ac:dyDescent="0.3">
      <c r="A3" s="105" t="s">
        <v>160</v>
      </c>
      <c r="B3" s="105"/>
      <c r="C3" s="105"/>
    </row>
    <row r="4" spans="1:3" ht="80.400000000000006" customHeight="1" x14ac:dyDescent="0.45">
      <c r="A4" s="105" t="s">
        <v>165</v>
      </c>
      <c r="B4" s="108"/>
      <c r="C4" s="108"/>
    </row>
    <row r="5" spans="1:3" ht="30.25" customHeight="1" x14ac:dyDescent="0.35">
      <c r="A5" s="109"/>
      <c r="B5" s="109"/>
      <c r="C5" s="109"/>
    </row>
    <row r="6" spans="1:3" ht="30.25" customHeight="1" x14ac:dyDescent="0.3">
      <c r="A6" s="46" t="s">
        <v>53</v>
      </c>
    </row>
    <row r="7" spans="1:3" ht="54" customHeight="1" x14ac:dyDescent="0.3">
      <c r="A7" s="101" t="s">
        <v>54</v>
      </c>
      <c r="B7" s="102"/>
      <c r="C7" s="102"/>
    </row>
    <row r="9" spans="1:3" x14ac:dyDescent="0.3">
      <c r="A9" s="47" t="s">
        <v>55</v>
      </c>
      <c r="B9" s="47" t="s">
        <v>56</v>
      </c>
    </row>
    <row r="10" spans="1:3" ht="15.5" x14ac:dyDescent="0.3">
      <c r="A10" s="8">
        <v>1379</v>
      </c>
      <c r="B10" s="8">
        <v>1380</v>
      </c>
    </row>
    <row r="11" spans="1:3" ht="15.5" x14ac:dyDescent="0.3">
      <c r="A11" s="8">
        <v>179.34</v>
      </c>
      <c r="B11" s="8">
        <v>179</v>
      </c>
    </row>
    <row r="12" spans="1:3" ht="15.5" x14ac:dyDescent="0.3">
      <c r="A12" s="8">
        <v>80.12</v>
      </c>
      <c r="B12" s="8">
        <v>80.099999999999994</v>
      </c>
    </row>
    <row r="13" spans="1:3" ht="15.5" x14ac:dyDescent="0.3">
      <c r="A13" s="8">
        <v>7.8</v>
      </c>
      <c r="B13" s="44">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453125" defaultRowHeight="14" x14ac:dyDescent="0.3"/>
  <cols>
    <col min="1" max="16384" width="11.453125" style="85"/>
  </cols>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E18"/>
  <sheetViews>
    <sheetView workbookViewId="0">
      <selection sqref="A1:C1"/>
    </sheetView>
  </sheetViews>
  <sheetFormatPr baseColWidth="10" defaultColWidth="11.453125" defaultRowHeight="15.5" x14ac:dyDescent="0.35"/>
  <cols>
    <col min="1" max="3" width="27.6328125" style="5" customWidth="1"/>
    <col min="4" max="16384" width="11.453125" style="5"/>
  </cols>
  <sheetData>
    <row r="1" spans="1:5" ht="27.75" customHeight="1" x14ac:dyDescent="0.35">
      <c r="A1" s="110" t="s">
        <v>50</v>
      </c>
      <c r="B1" s="110"/>
      <c r="C1" s="110"/>
    </row>
    <row r="2" spans="1:5" ht="54" customHeight="1" x14ac:dyDescent="0.35">
      <c r="A2" s="111" t="s">
        <v>150</v>
      </c>
      <c r="B2" s="111"/>
      <c r="C2" s="111"/>
    </row>
    <row r="3" spans="1:5" ht="98.4" customHeight="1" x14ac:dyDescent="0.35">
      <c r="A3" s="115" t="s">
        <v>41</v>
      </c>
      <c r="B3" s="115"/>
      <c r="C3" s="115"/>
    </row>
    <row r="4" spans="1:5" ht="39.9" customHeight="1" x14ac:dyDescent="0.35">
      <c r="A4" s="116" t="s">
        <v>51</v>
      </c>
      <c r="B4" s="116"/>
      <c r="C4" s="116"/>
    </row>
    <row r="5" spans="1:5" ht="96.75" customHeight="1" x14ac:dyDescent="0.35">
      <c r="A5" s="112" t="s">
        <v>151</v>
      </c>
      <c r="B5" s="113"/>
      <c r="C5" s="113"/>
    </row>
    <row r="6" spans="1:5" ht="96.75" customHeight="1" x14ac:dyDescent="0.35">
      <c r="A6" s="112" t="s">
        <v>152</v>
      </c>
      <c r="B6" s="115"/>
      <c r="C6" s="115"/>
    </row>
    <row r="7" spans="1:5" ht="117.75" customHeight="1" x14ac:dyDescent="0.35">
      <c r="A7" s="111" t="s">
        <v>153</v>
      </c>
      <c r="B7" s="114"/>
      <c r="C7" s="114"/>
      <c r="E7" s="6"/>
    </row>
    <row r="8" spans="1:5" ht="66.75" customHeight="1" x14ac:dyDescent="0.35">
      <c r="A8" s="117" t="s">
        <v>21</v>
      </c>
      <c r="B8" s="118"/>
      <c r="C8" s="119"/>
      <c r="E8" s="6"/>
    </row>
    <row r="9" spans="1:5" ht="31" x14ac:dyDescent="0.35">
      <c r="A9" s="7" t="s">
        <v>40</v>
      </c>
      <c r="B9" s="7" t="s">
        <v>46</v>
      </c>
      <c r="C9" s="9"/>
    </row>
    <row r="10" spans="1:5" x14ac:dyDescent="0.35">
      <c r="A10" s="8">
        <v>1379</v>
      </c>
      <c r="B10" s="8">
        <v>1380</v>
      </c>
    </row>
    <row r="11" spans="1:5" x14ac:dyDescent="0.35">
      <c r="A11" s="8">
        <v>179.34</v>
      </c>
      <c r="B11" s="8">
        <v>179</v>
      </c>
    </row>
    <row r="12" spans="1:5" x14ac:dyDescent="0.35">
      <c r="A12" s="8">
        <v>80.12</v>
      </c>
      <c r="B12" s="8">
        <v>80.099999999999994</v>
      </c>
    </row>
    <row r="13" spans="1:5" x14ac:dyDescent="0.35">
      <c r="A13" s="8">
        <v>7.8</v>
      </c>
      <c r="B13" s="44">
        <v>7.8</v>
      </c>
    </row>
    <row r="14" spans="1:5" ht="24" hidden="1" customHeight="1" x14ac:dyDescent="0.35">
      <c r="A14" s="115"/>
      <c r="B14" s="113"/>
      <c r="C14" s="113"/>
    </row>
    <row r="15" spans="1:5" ht="126" customHeight="1" x14ac:dyDescent="0.35">
      <c r="A15" s="111" t="s">
        <v>154</v>
      </c>
      <c r="B15" s="111"/>
      <c r="C15" s="111"/>
    </row>
    <row r="16" spans="1:5" ht="84.15" customHeight="1" x14ac:dyDescent="0.35">
      <c r="A16" s="111" t="s">
        <v>155</v>
      </c>
      <c r="B16" s="111"/>
      <c r="C16" s="111"/>
    </row>
    <row r="17" spans="1:3" ht="50.15" customHeight="1" x14ac:dyDescent="0.35">
      <c r="A17" s="115" t="s">
        <v>156</v>
      </c>
      <c r="B17" s="113"/>
      <c r="C17" s="113"/>
    </row>
    <row r="18" spans="1:3" ht="80.400000000000006" customHeight="1" x14ac:dyDescent="0.35">
      <c r="A18" s="115" t="s">
        <v>20</v>
      </c>
      <c r="B18" s="113"/>
      <c r="C18" s="113"/>
    </row>
  </sheetData>
  <sheetProtection password="CAA1" sheet="1" objects="1" scenarios="1"/>
  <mergeCells count="13">
    <mergeCell ref="A17:C17"/>
    <mergeCell ref="A8:C8"/>
    <mergeCell ref="A18:C18"/>
    <mergeCell ref="A14:C14"/>
    <mergeCell ref="A15:C15"/>
    <mergeCell ref="A16:C16"/>
    <mergeCell ref="A1:C1"/>
    <mergeCell ref="A2:C2"/>
    <mergeCell ref="A5:C5"/>
    <mergeCell ref="A7:C7"/>
    <mergeCell ref="A3:C3"/>
    <mergeCell ref="A4:C4"/>
    <mergeCell ref="A6:C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heetViews>
  <sheetFormatPr baseColWidth="10" defaultColWidth="11.453125" defaultRowHeight="15.5" x14ac:dyDescent="0.35"/>
  <cols>
    <col min="1" max="3" width="27.6328125" style="1" customWidth="1"/>
    <col min="4" max="16384" width="11.453125" style="1"/>
  </cols>
  <sheetData>
    <row r="1" spans="1:4" x14ac:dyDescent="0.35">
      <c r="A1" s="3" t="s">
        <v>10</v>
      </c>
      <c r="B1" s="3"/>
      <c r="C1" s="3"/>
      <c r="D1" s="3"/>
    </row>
    <row r="2" spans="1:4" ht="72" customHeight="1" x14ac:dyDescent="0.35">
      <c r="A2" s="120" t="s">
        <v>25</v>
      </c>
      <c r="B2" s="121"/>
      <c r="C2" s="121"/>
    </row>
    <row r="3" spans="1:4" ht="59.25" customHeight="1" x14ac:dyDescent="0.35">
      <c r="A3" s="120" t="s">
        <v>26</v>
      </c>
      <c r="B3" s="121"/>
      <c r="C3" s="121"/>
    </row>
    <row r="4" spans="1:4" ht="108" customHeight="1" x14ac:dyDescent="0.35">
      <c r="A4" s="120" t="s">
        <v>27</v>
      </c>
      <c r="B4" s="121"/>
      <c r="C4" s="121"/>
    </row>
    <row r="5" spans="1:4" ht="154.5" customHeight="1" x14ac:dyDescent="0.35">
      <c r="A5" s="120" t="s">
        <v>28</v>
      </c>
      <c r="B5" s="120"/>
      <c r="C5" s="120"/>
    </row>
    <row r="6" spans="1:4" ht="141.75" customHeight="1" x14ac:dyDescent="0.35">
      <c r="A6" s="120" t="s">
        <v>29</v>
      </c>
      <c r="B6" s="120"/>
      <c r="C6" s="120"/>
    </row>
    <row r="7" spans="1:4" ht="195" customHeight="1" x14ac:dyDescent="0.35">
      <c r="A7" s="120" t="s">
        <v>30</v>
      </c>
      <c r="B7" s="121"/>
      <c r="C7" s="121"/>
    </row>
    <row r="8" spans="1:4" ht="79.5" customHeight="1" x14ac:dyDescent="0.35">
      <c r="A8" s="120" t="s">
        <v>64</v>
      </c>
      <c r="B8" s="121"/>
      <c r="C8" s="121"/>
    </row>
    <row r="9" spans="1:4" x14ac:dyDescent="0.35">
      <c r="A9" s="121"/>
      <c r="B9" s="121"/>
      <c r="C9" s="121"/>
    </row>
    <row r="10" spans="1:4" x14ac:dyDescent="0.35">
      <c r="A10" s="121"/>
      <c r="B10" s="121"/>
      <c r="C10" s="121"/>
    </row>
    <row r="11" spans="1:4" x14ac:dyDescent="0.35">
      <c r="A11" s="121"/>
      <c r="B11" s="121"/>
      <c r="C11" s="121"/>
    </row>
    <row r="12" spans="1:4" x14ac:dyDescent="0.35">
      <c r="A12" s="121"/>
      <c r="B12" s="121"/>
      <c r="C12" s="121"/>
    </row>
    <row r="13" spans="1:4" x14ac:dyDescent="0.35">
      <c r="A13" s="121"/>
      <c r="B13" s="121"/>
      <c r="C13" s="121"/>
    </row>
    <row r="14" spans="1:4" x14ac:dyDescent="0.35">
      <c r="A14" s="121"/>
      <c r="B14" s="121"/>
      <c r="C14" s="121"/>
    </row>
    <row r="15" spans="1:4" x14ac:dyDescent="0.35">
      <c r="A15" s="121"/>
      <c r="B15" s="121"/>
      <c r="C15" s="121"/>
    </row>
    <row r="16" spans="1:4" x14ac:dyDescent="0.35">
      <c r="A16" s="121"/>
      <c r="B16" s="121"/>
      <c r="C16" s="121"/>
    </row>
  </sheetData>
  <sheetProtection password="CAA1" sheet="1" objects="1" scenarios="1"/>
  <mergeCells count="15">
    <mergeCell ref="A15:C15"/>
    <mergeCell ref="A16:C16"/>
    <mergeCell ref="A9:C9"/>
    <mergeCell ref="A10:C10"/>
    <mergeCell ref="A11:C11"/>
    <mergeCell ref="A12:C12"/>
    <mergeCell ref="A13:C13"/>
    <mergeCell ref="A14:C14"/>
    <mergeCell ref="A2:C2"/>
    <mergeCell ref="A4:C4"/>
    <mergeCell ref="A7:C7"/>
    <mergeCell ref="A8:C8"/>
    <mergeCell ref="A3:C3"/>
    <mergeCell ref="A5:C5"/>
    <mergeCell ref="A6:C6"/>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2"/>
  <dimension ref="A1:C7"/>
  <sheetViews>
    <sheetView workbookViewId="0">
      <selection sqref="A1:C1"/>
    </sheetView>
  </sheetViews>
  <sheetFormatPr baseColWidth="10" defaultColWidth="11.453125" defaultRowHeight="14" x14ac:dyDescent="0.3"/>
  <cols>
    <col min="1" max="3" width="27.6328125" style="45" customWidth="1"/>
    <col min="4" max="16384" width="11.453125" style="45"/>
  </cols>
  <sheetData>
    <row r="1" spans="1:3" ht="15" x14ac:dyDescent="0.3">
      <c r="A1" s="104" t="s">
        <v>66</v>
      </c>
      <c r="B1" s="104"/>
      <c r="C1" s="104"/>
    </row>
    <row r="2" spans="1:3" ht="80.150000000000006" customHeight="1" x14ac:dyDescent="0.3">
      <c r="A2" s="106" t="s">
        <v>73</v>
      </c>
      <c r="B2" s="107"/>
      <c r="C2" s="107"/>
    </row>
    <row r="3" spans="1:3" ht="60" customHeight="1" x14ac:dyDescent="0.3">
      <c r="A3" s="106" t="s">
        <v>157</v>
      </c>
      <c r="B3" s="107"/>
      <c r="C3" s="107"/>
    </row>
    <row r="4" spans="1:3" ht="60.75" customHeight="1" x14ac:dyDescent="0.3">
      <c r="A4" s="106" t="s">
        <v>67</v>
      </c>
      <c r="B4" s="107"/>
      <c r="C4" s="107"/>
    </row>
    <row r="5" spans="1:3" ht="50.15" customHeight="1" x14ac:dyDescent="0.3">
      <c r="A5" s="106" t="s">
        <v>158</v>
      </c>
      <c r="B5" s="106"/>
      <c r="C5" s="106"/>
    </row>
    <row r="6" spans="1:3" ht="80.150000000000006" customHeight="1" x14ac:dyDescent="0.3">
      <c r="A6" s="106" t="s">
        <v>159</v>
      </c>
      <c r="B6" s="107"/>
      <c r="C6" s="107"/>
    </row>
    <row r="7" spans="1:3" ht="65" customHeight="1" x14ac:dyDescent="0.3">
      <c r="A7" s="106" t="s">
        <v>164</v>
      </c>
      <c r="B7" s="107"/>
      <c r="C7" s="107"/>
    </row>
  </sheetData>
  <sheetProtection password="CAA1" sheet="1" objects="1" scenarios="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130" zoomScaleNormal="130" workbookViewId="0">
      <selection sqref="A1:H1"/>
    </sheetView>
  </sheetViews>
  <sheetFormatPr baseColWidth="10" defaultColWidth="11.453125" defaultRowHeight="14" x14ac:dyDescent="0.3"/>
  <cols>
    <col min="1" max="8" width="10.6328125" style="93" customWidth="1"/>
    <col min="9" max="256" width="11.453125" style="93"/>
    <col min="257" max="264" width="10.6328125" style="93" customWidth="1"/>
    <col min="265" max="512" width="11.453125" style="93"/>
    <col min="513" max="520" width="10.6328125" style="93" customWidth="1"/>
    <col min="521" max="768" width="11.453125" style="93"/>
    <col min="769" max="776" width="10.6328125" style="93" customWidth="1"/>
    <col min="777" max="1024" width="11.453125" style="93"/>
    <col min="1025" max="1032" width="10.6328125" style="93" customWidth="1"/>
    <col min="1033" max="1280" width="11.453125" style="93"/>
    <col min="1281" max="1288" width="10.6328125" style="93" customWidth="1"/>
    <col min="1289" max="1536" width="11.453125" style="93"/>
    <col min="1537" max="1544" width="10.6328125" style="93" customWidth="1"/>
    <col min="1545" max="1792" width="11.453125" style="93"/>
    <col min="1793" max="1800" width="10.6328125" style="93" customWidth="1"/>
    <col min="1801" max="2048" width="11.453125" style="93"/>
    <col min="2049" max="2056" width="10.6328125" style="93" customWidth="1"/>
    <col min="2057" max="2304" width="11.453125" style="93"/>
    <col min="2305" max="2312" width="10.6328125" style="93" customWidth="1"/>
    <col min="2313" max="2560" width="11.453125" style="93"/>
    <col min="2561" max="2568" width="10.6328125" style="93" customWidth="1"/>
    <col min="2569" max="2816" width="11.453125" style="93"/>
    <col min="2817" max="2824" width="10.6328125" style="93" customWidth="1"/>
    <col min="2825" max="3072" width="11.453125" style="93"/>
    <col min="3073" max="3080" width="10.6328125" style="93" customWidth="1"/>
    <col min="3081" max="3328" width="11.453125" style="93"/>
    <col min="3329" max="3336" width="10.6328125" style="93" customWidth="1"/>
    <col min="3337" max="3584" width="11.453125" style="93"/>
    <col min="3585" max="3592" width="10.6328125" style="93" customWidth="1"/>
    <col min="3593" max="3840" width="11.453125" style="93"/>
    <col min="3841" max="3848" width="10.6328125" style="93" customWidth="1"/>
    <col min="3849" max="4096" width="11.453125" style="93"/>
    <col min="4097" max="4104" width="10.6328125" style="93" customWidth="1"/>
    <col min="4105" max="4352" width="11.453125" style="93"/>
    <col min="4353" max="4360" width="10.6328125" style="93" customWidth="1"/>
    <col min="4361" max="4608" width="11.453125" style="93"/>
    <col min="4609" max="4616" width="10.6328125" style="93" customWidth="1"/>
    <col min="4617" max="4864" width="11.453125" style="93"/>
    <col min="4865" max="4872" width="10.6328125" style="93" customWidth="1"/>
    <col min="4873" max="5120" width="11.453125" style="93"/>
    <col min="5121" max="5128" width="10.6328125" style="93" customWidth="1"/>
    <col min="5129" max="5376" width="11.453125" style="93"/>
    <col min="5377" max="5384" width="10.6328125" style="93" customWidth="1"/>
    <col min="5385" max="5632" width="11.453125" style="93"/>
    <col min="5633" max="5640" width="10.6328125" style="93" customWidth="1"/>
    <col min="5641" max="5888" width="11.453125" style="93"/>
    <col min="5889" max="5896" width="10.6328125" style="93" customWidth="1"/>
    <col min="5897" max="6144" width="11.453125" style="93"/>
    <col min="6145" max="6152" width="10.6328125" style="93" customWidth="1"/>
    <col min="6153" max="6400" width="11.453125" style="93"/>
    <col min="6401" max="6408" width="10.6328125" style="93" customWidth="1"/>
    <col min="6409" max="6656" width="11.453125" style="93"/>
    <col min="6657" max="6664" width="10.6328125" style="93" customWidth="1"/>
    <col min="6665" max="6912" width="11.453125" style="93"/>
    <col min="6913" max="6920" width="10.6328125" style="93" customWidth="1"/>
    <col min="6921" max="7168" width="11.453125" style="93"/>
    <col min="7169" max="7176" width="10.6328125" style="93" customWidth="1"/>
    <col min="7177" max="7424" width="11.453125" style="93"/>
    <col min="7425" max="7432" width="10.6328125" style="93" customWidth="1"/>
    <col min="7433" max="7680" width="11.453125" style="93"/>
    <col min="7681" max="7688" width="10.6328125" style="93" customWidth="1"/>
    <col min="7689" max="7936" width="11.453125" style="93"/>
    <col min="7937" max="7944" width="10.6328125" style="93" customWidth="1"/>
    <col min="7945" max="8192" width="11.453125" style="93"/>
    <col min="8193" max="8200" width="10.6328125" style="93" customWidth="1"/>
    <col min="8201" max="8448" width="11.453125" style="93"/>
    <col min="8449" max="8456" width="10.6328125" style="93" customWidth="1"/>
    <col min="8457" max="8704" width="11.453125" style="93"/>
    <col min="8705" max="8712" width="10.6328125" style="93" customWidth="1"/>
    <col min="8713" max="8960" width="11.453125" style="93"/>
    <col min="8961" max="8968" width="10.6328125" style="93" customWidth="1"/>
    <col min="8969" max="9216" width="11.453125" style="93"/>
    <col min="9217" max="9224" width="10.6328125" style="93" customWidth="1"/>
    <col min="9225" max="9472" width="11.453125" style="93"/>
    <col min="9473" max="9480" width="10.6328125" style="93" customWidth="1"/>
    <col min="9481" max="9728" width="11.453125" style="93"/>
    <col min="9729" max="9736" width="10.6328125" style="93" customWidth="1"/>
    <col min="9737" max="9984" width="11.453125" style="93"/>
    <col min="9985" max="9992" width="10.6328125" style="93" customWidth="1"/>
    <col min="9993" max="10240" width="11.453125" style="93"/>
    <col min="10241" max="10248" width="10.6328125" style="93" customWidth="1"/>
    <col min="10249" max="10496" width="11.453125" style="93"/>
    <col min="10497" max="10504" width="10.6328125" style="93" customWidth="1"/>
    <col min="10505" max="10752" width="11.453125" style="93"/>
    <col min="10753" max="10760" width="10.6328125" style="93" customWidth="1"/>
    <col min="10761" max="11008" width="11.453125" style="93"/>
    <col min="11009" max="11016" width="10.6328125" style="93" customWidth="1"/>
    <col min="11017" max="11264" width="11.453125" style="93"/>
    <col min="11265" max="11272" width="10.6328125" style="93" customWidth="1"/>
    <col min="11273" max="11520" width="11.453125" style="93"/>
    <col min="11521" max="11528" width="10.6328125" style="93" customWidth="1"/>
    <col min="11529" max="11776" width="11.453125" style="93"/>
    <col min="11777" max="11784" width="10.6328125" style="93" customWidth="1"/>
    <col min="11785" max="12032" width="11.453125" style="93"/>
    <col min="12033" max="12040" width="10.6328125" style="93" customWidth="1"/>
    <col min="12041" max="12288" width="11.453125" style="93"/>
    <col min="12289" max="12296" width="10.6328125" style="93" customWidth="1"/>
    <col min="12297" max="12544" width="11.453125" style="93"/>
    <col min="12545" max="12552" width="10.6328125" style="93" customWidth="1"/>
    <col min="12553" max="12800" width="11.453125" style="93"/>
    <col min="12801" max="12808" width="10.6328125" style="93" customWidth="1"/>
    <col min="12809" max="13056" width="11.453125" style="93"/>
    <col min="13057" max="13064" width="10.6328125" style="93" customWidth="1"/>
    <col min="13065" max="13312" width="11.453125" style="93"/>
    <col min="13313" max="13320" width="10.6328125" style="93" customWidth="1"/>
    <col min="13321" max="13568" width="11.453125" style="93"/>
    <col min="13569" max="13576" width="10.6328125" style="93" customWidth="1"/>
    <col min="13577" max="13824" width="11.453125" style="93"/>
    <col min="13825" max="13832" width="10.6328125" style="93" customWidth="1"/>
    <col min="13833" max="14080" width="11.453125" style="93"/>
    <col min="14081" max="14088" width="10.6328125" style="93" customWidth="1"/>
    <col min="14089" max="14336" width="11.453125" style="93"/>
    <col min="14337" max="14344" width="10.6328125" style="93" customWidth="1"/>
    <col min="14345" max="14592" width="11.453125" style="93"/>
    <col min="14593" max="14600" width="10.6328125" style="93" customWidth="1"/>
    <col min="14601" max="14848" width="11.453125" style="93"/>
    <col min="14849" max="14856" width="10.6328125" style="93" customWidth="1"/>
    <col min="14857" max="15104" width="11.453125" style="93"/>
    <col min="15105" max="15112" width="10.6328125" style="93" customWidth="1"/>
    <col min="15113" max="15360" width="11.453125" style="93"/>
    <col min="15361" max="15368" width="10.6328125" style="93" customWidth="1"/>
    <col min="15369" max="15616" width="11.453125" style="93"/>
    <col min="15617" max="15624" width="10.6328125" style="93" customWidth="1"/>
    <col min="15625" max="15872" width="11.453125" style="93"/>
    <col min="15873" max="15880" width="10.6328125" style="93" customWidth="1"/>
    <col min="15881" max="16128" width="11.453125" style="93"/>
    <col min="16129" max="16136" width="10.6328125" style="93" customWidth="1"/>
    <col min="16137" max="16384" width="11.453125" style="93"/>
  </cols>
  <sheetData>
    <row r="1" spans="1:8" ht="20" customHeight="1" x14ac:dyDescent="0.35">
      <c r="A1" s="124" t="s">
        <v>288</v>
      </c>
      <c r="B1" s="124"/>
      <c r="C1" s="124"/>
      <c r="D1" s="124"/>
      <c r="E1" s="124"/>
      <c r="F1" s="124"/>
      <c r="G1" s="124"/>
      <c r="H1" s="124"/>
    </row>
    <row r="2" spans="1:8" ht="40.75" customHeight="1" x14ac:dyDescent="0.3">
      <c r="A2" s="122" t="s">
        <v>302</v>
      </c>
      <c r="B2" s="123"/>
      <c r="C2" s="123"/>
      <c r="D2" s="123"/>
      <c r="E2" s="123"/>
      <c r="F2" s="123"/>
      <c r="G2" s="123"/>
      <c r="H2" s="123"/>
    </row>
    <row r="3" spans="1:8" ht="35" customHeight="1" x14ac:dyDescent="0.3">
      <c r="A3" s="122" t="s">
        <v>289</v>
      </c>
      <c r="B3" s="123"/>
      <c r="C3" s="123"/>
      <c r="D3" s="123"/>
      <c r="E3" s="123"/>
      <c r="F3" s="123"/>
      <c r="G3" s="123"/>
      <c r="H3" s="123"/>
    </row>
    <row r="4" spans="1:8" ht="70" customHeight="1" x14ac:dyDescent="0.3">
      <c r="A4" s="122" t="s">
        <v>290</v>
      </c>
      <c r="B4" s="123"/>
      <c r="C4" s="123"/>
      <c r="D4" s="123"/>
      <c r="E4" s="123"/>
      <c r="F4" s="123"/>
      <c r="G4" s="123"/>
      <c r="H4" s="123"/>
    </row>
    <row r="5" spans="1:8" ht="53" customHeight="1" x14ac:dyDescent="0.3">
      <c r="A5" s="122" t="s">
        <v>291</v>
      </c>
      <c r="B5" s="123"/>
      <c r="C5" s="123"/>
      <c r="D5" s="123"/>
      <c r="E5" s="123"/>
      <c r="F5" s="123"/>
      <c r="G5" s="123"/>
      <c r="H5" s="123"/>
    </row>
    <row r="6" spans="1:8" ht="35" customHeight="1" x14ac:dyDescent="0.3">
      <c r="A6" s="122" t="s">
        <v>292</v>
      </c>
      <c r="B6" s="123"/>
      <c r="C6" s="123"/>
      <c r="D6" s="123"/>
      <c r="E6" s="123"/>
      <c r="F6" s="123"/>
      <c r="G6" s="123"/>
      <c r="H6" s="123"/>
    </row>
    <row r="7" spans="1:8" ht="88" customHeight="1" x14ac:dyDescent="0.3">
      <c r="A7" s="122" t="s">
        <v>293</v>
      </c>
      <c r="B7" s="123"/>
      <c r="C7" s="123"/>
      <c r="D7" s="123"/>
      <c r="E7" s="123"/>
      <c r="F7" s="123"/>
      <c r="G7" s="123"/>
      <c r="H7" s="123"/>
    </row>
    <row r="8" spans="1:8" ht="88" customHeight="1" x14ac:dyDescent="0.3">
      <c r="A8" s="122" t="s">
        <v>294</v>
      </c>
      <c r="B8" s="123"/>
      <c r="C8" s="123"/>
      <c r="D8" s="123"/>
      <c r="E8" s="123"/>
      <c r="F8" s="123"/>
      <c r="G8" s="123"/>
      <c r="H8" s="123"/>
    </row>
    <row r="9" spans="1:8" ht="70" customHeight="1" x14ac:dyDescent="0.3">
      <c r="A9" s="122" t="s">
        <v>295</v>
      </c>
      <c r="B9" s="123"/>
      <c r="C9" s="123"/>
      <c r="D9" s="123"/>
      <c r="E9" s="123"/>
      <c r="F9" s="123"/>
      <c r="G9" s="123"/>
      <c r="H9" s="123"/>
    </row>
    <row r="10" spans="1:8" ht="53" customHeight="1" x14ac:dyDescent="0.3">
      <c r="A10" s="122" t="s">
        <v>296</v>
      </c>
      <c r="B10" s="123"/>
      <c r="C10" s="123"/>
      <c r="D10" s="123"/>
      <c r="E10" s="123"/>
      <c r="F10" s="123"/>
      <c r="G10" s="123"/>
      <c r="H10" s="123"/>
    </row>
    <row r="11" spans="1:8" ht="70" customHeight="1" x14ac:dyDescent="0.3">
      <c r="A11" s="122" t="s">
        <v>297</v>
      </c>
      <c r="B11" s="123"/>
      <c r="C11" s="123"/>
      <c r="D11" s="123"/>
      <c r="E11" s="123"/>
      <c r="F11" s="123"/>
      <c r="G11" s="123"/>
      <c r="H11" s="123"/>
    </row>
    <row r="12" spans="1:8" ht="35" customHeight="1" x14ac:dyDescent="0.3">
      <c r="A12" s="122" t="s">
        <v>298</v>
      </c>
      <c r="B12" s="123"/>
      <c r="C12" s="123"/>
      <c r="D12" s="123"/>
      <c r="E12" s="123"/>
      <c r="F12" s="123"/>
      <c r="G12" s="123"/>
      <c r="H12" s="123"/>
    </row>
    <row r="13" spans="1:8" ht="97" customHeight="1" x14ac:dyDescent="0.3">
      <c r="A13" s="122" t="s">
        <v>299</v>
      </c>
      <c r="B13" s="123"/>
      <c r="C13" s="123"/>
      <c r="D13" s="123"/>
      <c r="E13" s="123"/>
      <c r="F13" s="123"/>
      <c r="G13" s="123"/>
      <c r="H13" s="123"/>
    </row>
    <row r="14" spans="1:8" ht="97" customHeight="1" x14ac:dyDescent="0.3">
      <c r="A14" s="122" t="s">
        <v>300</v>
      </c>
      <c r="B14" s="123"/>
      <c r="C14" s="123"/>
      <c r="D14" s="123"/>
      <c r="E14" s="123"/>
      <c r="F14" s="123"/>
      <c r="G14" s="123"/>
      <c r="H14" s="123"/>
    </row>
    <row r="15" spans="1:8" ht="20" customHeight="1" x14ac:dyDescent="0.3">
      <c r="A15" s="122" t="s">
        <v>301</v>
      </c>
      <c r="B15" s="123"/>
      <c r="C15" s="123"/>
      <c r="D15" s="123"/>
      <c r="E15" s="123"/>
      <c r="F15" s="123"/>
      <c r="G15" s="123"/>
      <c r="H15" s="123"/>
    </row>
    <row r="16" spans="1:8" x14ac:dyDescent="0.3">
      <c r="A16" s="122"/>
      <c r="B16" s="123"/>
      <c r="C16" s="123"/>
      <c r="D16" s="123"/>
      <c r="E16" s="123"/>
      <c r="F16" s="123"/>
      <c r="G16" s="123"/>
      <c r="H16" s="123"/>
    </row>
    <row r="17" spans="1:8" x14ac:dyDescent="0.3">
      <c r="A17" s="122"/>
      <c r="B17" s="123"/>
      <c r="C17" s="123"/>
      <c r="D17" s="123"/>
      <c r="E17" s="123"/>
      <c r="F17" s="123"/>
      <c r="G17" s="123"/>
      <c r="H17" s="123"/>
    </row>
    <row r="18" spans="1:8" x14ac:dyDescent="0.3">
      <c r="A18" s="122"/>
      <c r="B18" s="123"/>
      <c r="C18" s="123"/>
      <c r="D18" s="123"/>
      <c r="E18" s="123"/>
      <c r="F18" s="123"/>
      <c r="G18" s="123"/>
      <c r="H18" s="123"/>
    </row>
    <row r="19" spans="1:8" x14ac:dyDescent="0.3">
      <c r="A19" s="122"/>
      <c r="B19" s="123"/>
      <c r="C19" s="123"/>
      <c r="D19" s="123"/>
      <c r="E19" s="123"/>
      <c r="F19" s="123"/>
      <c r="G19" s="123"/>
      <c r="H19" s="123"/>
    </row>
    <row r="20" spans="1:8" x14ac:dyDescent="0.3">
      <c r="A20" s="122"/>
      <c r="B20" s="123"/>
      <c r="C20" s="123"/>
      <c r="D20" s="123"/>
      <c r="E20" s="123"/>
      <c r="F20" s="123"/>
      <c r="G20" s="123"/>
      <c r="H20" s="123"/>
    </row>
  </sheetData>
  <sheetProtection password="CAA1" sheet="1" objects="1" scenarios="1"/>
  <mergeCells count="20">
    <mergeCell ref="A12:H12"/>
    <mergeCell ref="A1:H1"/>
    <mergeCell ref="A2:H2"/>
    <mergeCell ref="A3:H3"/>
    <mergeCell ref="A4:H4"/>
    <mergeCell ref="A5:H5"/>
    <mergeCell ref="A6:H6"/>
    <mergeCell ref="A7:H7"/>
    <mergeCell ref="A8:H8"/>
    <mergeCell ref="A9:H9"/>
    <mergeCell ref="A10:H10"/>
    <mergeCell ref="A11:H11"/>
    <mergeCell ref="A19:H19"/>
    <mergeCell ref="A20:H20"/>
    <mergeCell ref="A13:H13"/>
    <mergeCell ref="A14:H14"/>
    <mergeCell ref="A15:H15"/>
    <mergeCell ref="A16:H16"/>
    <mergeCell ref="A17:H17"/>
    <mergeCell ref="A18:H18"/>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G19"/>
  <sheetViews>
    <sheetView tabSelected="1" workbookViewId="0">
      <selection activeCell="B2" sqref="B2"/>
    </sheetView>
  </sheetViews>
  <sheetFormatPr baseColWidth="10" defaultColWidth="11.453125" defaultRowHeight="14" x14ac:dyDescent="0.3"/>
  <cols>
    <col min="1" max="1" width="25.08984375" style="49" bestFit="1" customWidth="1"/>
    <col min="2" max="2" width="39" style="49" customWidth="1"/>
    <col min="3" max="16384" width="11.453125" style="49"/>
  </cols>
  <sheetData>
    <row r="1" spans="1:7" ht="20" customHeight="1" x14ac:dyDescent="0.3">
      <c r="A1" s="48" t="s">
        <v>57</v>
      </c>
      <c r="C1" s="50" t="s">
        <v>58</v>
      </c>
    </row>
    <row r="2" spans="1:7" ht="20" customHeight="1" x14ac:dyDescent="0.3">
      <c r="A2" s="49" t="s">
        <v>59</v>
      </c>
      <c r="B2" s="51"/>
      <c r="C2" s="49" t="s">
        <v>59</v>
      </c>
    </row>
    <row r="3" spans="1:7" ht="20" customHeight="1" x14ac:dyDescent="0.3">
      <c r="A3" s="49" t="s">
        <v>60</v>
      </c>
      <c r="B3" s="81"/>
      <c r="C3" s="49" t="s">
        <v>61</v>
      </c>
    </row>
    <row r="4" spans="1:7" ht="20" customHeight="1" x14ac:dyDescent="0.3">
      <c r="A4" s="49" t="s">
        <v>62</v>
      </c>
      <c r="B4" s="51"/>
      <c r="C4" s="49" t="s">
        <v>63</v>
      </c>
    </row>
    <row r="5" spans="1:7" ht="20" customHeight="1" x14ac:dyDescent="0.3"/>
    <row r="6" spans="1:7" ht="45" customHeight="1" x14ac:dyDescent="0.3">
      <c r="A6" s="128" t="s">
        <v>161</v>
      </c>
      <c r="B6" s="129"/>
      <c r="C6" s="129"/>
      <c r="D6" s="129"/>
      <c r="E6" s="129"/>
      <c r="F6" s="129"/>
      <c r="G6" s="129"/>
    </row>
    <row r="7" spans="1:7" ht="15" customHeight="1" x14ac:dyDescent="0.3"/>
    <row r="8" spans="1:7" ht="45" customHeight="1" x14ac:dyDescent="0.3">
      <c r="A8" s="128" t="s">
        <v>227</v>
      </c>
      <c r="B8" s="129"/>
      <c r="C8" s="129"/>
      <c r="D8" s="129"/>
      <c r="E8" s="129"/>
      <c r="F8" s="129"/>
      <c r="G8" s="129"/>
    </row>
    <row r="9" spans="1:7" ht="20" customHeight="1" x14ac:dyDescent="0.3">
      <c r="A9" s="52"/>
    </row>
    <row r="10" spans="1:7" ht="45" customHeight="1" x14ac:dyDescent="0.3">
      <c r="A10" s="125" t="s">
        <v>228</v>
      </c>
      <c r="B10" s="125"/>
      <c r="C10" s="125"/>
      <c r="D10" s="125"/>
      <c r="E10" s="125"/>
      <c r="F10" s="125"/>
      <c r="G10" s="125"/>
    </row>
    <row r="11" spans="1:7" ht="45" customHeight="1" x14ac:dyDescent="0.3">
      <c r="A11" s="125" t="s">
        <v>229</v>
      </c>
      <c r="B11" s="126"/>
      <c r="C11" s="126"/>
      <c r="D11" s="126"/>
      <c r="E11" s="126"/>
      <c r="F11" s="126"/>
      <c r="G11" s="126"/>
    </row>
    <row r="12" spans="1:7" ht="45" customHeight="1" x14ac:dyDescent="0.3">
      <c r="A12" s="125" t="s">
        <v>230</v>
      </c>
      <c r="B12" s="125"/>
      <c r="C12" s="126" t="s">
        <v>231</v>
      </c>
      <c r="D12" s="126"/>
      <c r="E12" s="126"/>
      <c r="F12" s="126"/>
      <c r="G12" s="87"/>
    </row>
    <row r="13" spans="1:7" ht="45" customHeight="1" x14ac:dyDescent="0.3">
      <c r="A13" s="86"/>
      <c r="B13" s="86"/>
      <c r="C13" s="87"/>
      <c r="D13" s="87"/>
      <c r="E13" s="87"/>
      <c r="F13" s="87"/>
      <c r="G13" s="87"/>
    </row>
    <row r="15" spans="1:7" x14ac:dyDescent="0.3">
      <c r="A15" s="49" t="s">
        <v>69</v>
      </c>
      <c r="B15" s="81"/>
      <c r="C15" s="127" t="s">
        <v>162</v>
      </c>
      <c r="D15" s="127"/>
      <c r="E15" s="127"/>
    </row>
    <row r="16" spans="1:7" x14ac:dyDescent="0.3">
      <c r="A16" s="49" t="s">
        <v>70</v>
      </c>
      <c r="B16" s="52" t="str">
        <f>IF(ISBLANK(B15),"",IF(B3=B15,"Kontrolle erfolgreich - check ok","FEHLER - ERROR"))</f>
        <v/>
      </c>
      <c r="C16" s="49" t="s">
        <v>163</v>
      </c>
    </row>
    <row r="17" spans="2:2" x14ac:dyDescent="0.3">
      <c r="B17" s="52" t="str">
        <f>IF(ISBLANK(B15),"",IF(ISERROR(FIND("@",B15,1)),"keine gültige eMail-Adresse",IF((VALUE(FIND("@",B15,1))&gt;1),"","keine gültige eMail-Adresse!")))</f>
        <v/>
      </c>
    </row>
    <row r="18" spans="2:2" x14ac:dyDescent="0.3">
      <c r="B18" s="52" t="str">
        <f>IF(ISBLANK(B15),"",IF(ISERROR(FIND("@",B15,1)),"no valid eMail-adress",IF((VALUE(FIND("@",B15,1))&gt;1),"","no valid eMail-address!")))</f>
        <v/>
      </c>
    </row>
    <row r="19" spans="2:2" x14ac:dyDescent="0.3">
      <c r="B19" s="49" t="str">
        <f>IF(ISBLANK(B15),"",IF(ISERROR(FIND("; ",B15,1)),"",IF((VALUE(FIND("; ",B15,1))&gt;8),"","Achtung - die zweite eMail-Adresse wurde nicht korrekt eingegeben")))</f>
        <v/>
      </c>
    </row>
  </sheetData>
  <sheetProtection password="CAA1" sheet="1" objects="1" scenarios="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dimension ref="A1:G23"/>
  <sheetViews>
    <sheetView workbookViewId="0">
      <selection activeCell="B9" sqref="B9"/>
    </sheetView>
  </sheetViews>
  <sheetFormatPr baseColWidth="10" defaultRowHeight="14" x14ac:dyDescent="0.3"/>
  <cols>
    <col min="1" max="1" width="39.453125" bestFit="1" customWidth="1"/>
    <col min="2" max="2" width="33.08984375" bestFit="1" customWidth="1"/>
  </cols>
  <sheetData>
    <row r="1" spans="1:7" x14ac:dyDescent="0.3">
      <c r="A1" t="s">
        <v>11</v>
      </c>
      <c r="B1" s="4" t="str">
        <f>IF(ISNUMBER(VALUE(Ergebnisse!G1)),IF(VALUE(Ergebnisse!G1)&gt;0,VALUE(Ergebnisse!G1),""),"")</f>
        <v/>
      </c>
      <c r="D1" t="s">
        <v>18</v>
      </c>
    </row>
    <row r="2" spans="1:7" x14ac:dyDescent="0.3">
      <c r="A2" t="s">
        <v>4</v>
      </c>
      <c r="B2" s="4" t="str">
        <f>IF(ISNUMBER(VALUE(Ergebnisse!G2)),IF(VALUE(Ergebnisse!G2)&gt;0,VALUE(Ergebnisse!G2),""),"")</f>
        <v/>
      </c>
    </row>
    <row r="3" spans="1:7" x14ac:dyDescent="0.3">
      <c r="A3" t="s">
        <v>12</v>
      </c>
      <c r="B3" s="39" t="s">
        <v>76</v>
      </c>
      <c r="D3" t="s">
        <v>17</v>
      </c>
    </row>
    <row r="4" spans="1:7" x14ac:dyDescent="0.3">
      <c r="A4" t="s">
        <v>13</v>
      </c>
      <c r="B4" s="4">
        <f>YEAR(Ergebnisse!B5)</f>
        <v>2020</v>
      </c>
      <c r="D4" s="10">
        <v>2</v>
      </c>
    </row>
    <row r="5" spans="1:7" x14ac:dyDescent="0.3">
      <c r="A5" t="s">
        <v>14</v>
      </c>
      <c r="B5" s="4" t="str">
        <f>D8</f>
        <v>N</v>
      </c>
      <c r="D5" t="str">
        <f>IF(D4=2,"N","J")</f>
        <v>N</v>
      </c>
      <c r="F5">
        <v>1</v>
      </c>
      <c r="G5" s="65" t="s">
        <v>170</v>
      </c>
    </row>
    <row r="6" spans="1:7" x14ac:dyDescent="0.3">
      <c r="A6" t="s">
        <v>44</v>
      </c>
      <c r="B6" s="4">
        <f>Ergebnisse!G3</f>
        <v>1</v>
      </c>
      <c r="F6">
        <v>2</v>
      </c>
      <c r="G6" s="65" t="s">
        <v>171</v>
      </c>
    </row>
    <row r="7" spans="1:7" x14ac:dyDescent="0.3">
      <c r="A7" t="s">
        <v>49</v>
      </c>
      <c r="B7" s="41">
        <f>Ergebnisse!B5</f>
        <v>44171</v>
      </c>
    </row>
    <row r="8" spans="1:7" x14ac:dyDescent="0.3">
      <c r="A8" t="s">
        <v>15</v>
      </c>
      <c r="B8" s="4">
        <v>14</v>
      </c>
      <c r="D8" t="str">
        <f>LEFT(D5,1)</f>
        <v>N</v>
      </c>
    </row>
    <row r="9" spans="1:7" x14ac:dyDescent="0.3">
      <c r="A9" t="s">
        <v>16</v>
      </c>
      <c r="B9" s="4">
        <v>2</v>
      </c>
    </row>
    <row r="10" spans="1:7" x14ac:dyDescent="0.3">
      <c r="A10" t="s">
        <v>22</v>
      </c>
      <c r="B10" s="2" t="str">
        <f>Ergebnisse!A24</f>
        <v>Glucose (wasserfrei)</v>
      </c>
      <c r="C10" s="2" t="str">
        <f>Ergebnisse!B24</f>
        <v>g/100 g</v>
      </c>
    </row>
    <row r="11" spans="1:7" x14ac:dyDescent="0.3">
      <c r="A11" t="s">
        <v>23</v>
      </c>
      <c r="B11" s="2" t="str">
        <f>Ergebnisse!A25</f>
        <v>Fructose (wasserfrei)</v>
      </c>
      <c r="C11" s="2" t="str">
        <f>Ergebnisse!B25</f>
        <v>g/100 g</v>
      </c>
    </row>
    <row r="12" spans="1:7" x14ac:dyDescent="0.3">
      <c r="A12" t="s">
        <v>24</v>
      </c>
      <c r="B12" s="2" t="str">
        <f>Ergebnisse!A26</f>
        <v>Maltose (wasserfrei)</v>
      </c>
      <c r="C12" s="2" t="str">
        <f>Ergebnisse!B26</f>
        <v>g/100 g</v>
      </c>
    </row>
    <row r="13" spans="1:7" x14ac:dyDescent="0.3">
      <c r="A13" t="s">
        <v>32</v>
      </c>
      <c r="B13" s="2" t="str">
        <f>Ergebnisse!A27</f>
        <v>Diastasezahl</v>
      </c>
      <c r="C13" s="2" t="str">
        <f>Ergebnisse!B27</f>
        <v>ohne</v>
      </c>
    </row>
    <row r="14" spans="1:7" x14ac:dyDescent="0.3">
      <c r="A14" t="s">
        <v>33</v>
      </c>
      <c r="B14" s="2" t="str">
        <f>Ergebnisse!A28</f>
        <v>Prolin</v>
      </c>
      <c r="C14" s="2" t="str">
        <f>Ergebnisse!B28</f>
        <v>mg/kg</v>
      </c>
    </row>
    <row r="15" spans="1:7" x14ac:dyDescent="0.3">
      <c r="A15" t="s">
        <v>34</v>
      </c>
      <c r="B15" s="2" t="str">
        <f>Ergebnisse!A29</f>
        <v>freie Säuren</v>
      </c>
      <c r="C15" s="2" t="str">
        <f>Ergebnisse!B29</f>
        <v>mmol/kg</v>
      </c>
    </row>
    <row r="16" spans="1:7" x14ac:dyDescent="0.3">
      <c r="A16" t="s">
        <v>35</v>
      </c>
      <c r="B16" s="2" t="str">
        <f>Ergebnisse!A30</f>
        <v>HMF</v>
      </c>
      <c r="C16" s="2" t="str">
        <f>Ergebnisse!B30</f>
        <v>mg/kg</v>
      </c>
    </row>
    <row r="17" spans="1:3" x14ac:dyDescent="0.3">
      <c r="A17" t="s">
        <v>172</v>
      </c>
      <c r="B17" s="2" t="str">
        <f>Ergebnisse!A31</f>
        <v>Leitfähigkeit bei 20 °C</v>
      </c>
      <c r="C17" s="2" t="str">
        <f>Ergebnisse!B31</f>
        <v>mS/cm</v>
      </c>
    </row>
    <row r="18" spans="1:3" x14ac:dyDescent="0.3">
      <c r="A18" t="s">
        <v>173</v>
      </c>
      <c r="B18" s="2" t="str">
        <f>Ergebnisse!A32</f>
        <v>pH-Wert</v>
      </c>
      <c r="C18" s="2" t="str">
        <f>Ergebnisse!B32</f>
        <v>ohne</v>
      </c>
    </row>
    <row r="19" spans="1:3" x14ac:dyDescent="0.3">
      <c r="A19" t="s">
        <v>174</v>
      </c>
      <c r="B19" s="2" t="str">
        <f>Ergebnisse!A33</f>
        <v>Wasser</v>
      </c>
      <c r="C19" s="2" t="str">
        <f>Ergebnisse!B33</f>
        <v>g/100 g</v>
      </c>
    </row>
    <row r="20" spans="1:3" x14ac:dyDescent="0.3">
      <c r="A20" t="s">
        <v>192</v>
      </c>
      <c r="B20" s="2" t="str">
        <f>Ergebnisse!A34</f>
        <v>Saccharasezahl</v>
      </c>
      <c r="C20" s="2" t="str">
        <f>Ergebnisse!B34</f>
        <v>U/kg</v>
      </c>
    </row>
    <row r="21" spans="1:3" x14ac:dyDescent="0.3">
      <c r="A21" t="s">
        <v>215</v>
      </c>
      <c r="B21" s="2" t="str">
        <f>Ergebnisse!A35</f>
        <v>Glycerin</v>
      </c>
      <c r="C21" s="2" t="str">
        <f>Ergebnisse!B35</f>
        <v>mg/kg</v>
      </c>
    </row>
    <row r="22" spans="1:3" x14ac:dyDescent="0.3">
      <c r="A22" t="s">
        <v>216</v>
      </c>
      <c r="B22" s="2" t="str">
        <f>Ergebnisse!A36</f>
        <v>Farbe</v>
      </c>
      <c r="C22" s="2" t="str">
        <f>Ergebnisse!B36</f>
        <v>mm Pfund-Grade</v>
      </c>
    </row>
    <row r="23" spans="1:3" x14ac:dyDescent="0.3">
      <c r="A23" t="s">
        <v>247</v>
      </c>
      <c r="B23" s="2" t="str">
        <f>Ergebnisse!A37</f>
        <v>Ethanol</v>
      </c>
      <c r="C23" s="2" t="str">
        <f>Ergebnisse!B37</f>
        <v>mg/kg</v>
      </c>
    </row>
  </sheetData>
  <sheetProtection password="CAA1" sheet="1" objects="1" scenarios="1"/>
  <phoneticPr fontId="0" type="noConversion"/>
  <pageMargins left="0.78740157499999996" right="0.78740157499999996" top="0.984251969" bottom="0.984251969" header="0.4921259845" footer="0.492125984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4"/>
  <dimension ref="A1:J76"/>
  <sheetViews>
    <sheetView topLeftCell="B1" workbookViewId="0">
      <selection activeCell="G1" sqref="G1"/>
    </sheetView>
  </sheetViews>
  <sheetFormatPr baseColWidth="10" defaultColWidth="11.453125" defaultRowHeight="14" x14ac:dyDescent="0.3"/>
  <cols>
    <col min="1" max="1" width="36.90625" style="15" customWidth="1"/>
    <col min="2" max="2" width="11.453125" style="15"/>
    <col min="3" max="3" width="13" style="15" bestFit="1" customWidth="1"/>
    <col min="4" max="6" width="15.6328125" style="15" customWidth="1"/>
    <col min="7" max="7" width="12.6328125" style="15" customWidth="1"/>
    <col min="8" max="8" width="9.6328125" style="15" customWidth="1"/>
    <col min="9" max="9" width="3.6328125" style="15" customWidth="1"/>
    <col min="10" max="10" width="11.6328125" style="15" customWidth="1"/>
    <col min="11" max="16384" width="11.453125" style="15"/>
  </cols>
  <sheetData>
    <row r="1" spans="1:8" ht="21.9" customHeight="1" x14ac:dyDescent="0.45">
      <c r="A1" s="11" t="s">
        <v>0</v>
      </c>
      <c r="B1" s="12"/>
      <c r="E1" s="13" t="s">
        <v>3</v>
      </c>
      <c r="F1" s="14"/>
      <c r="G1" s="92"/>
    </row>
    <row r="2" spans="1:8" ht="21.9" customHeight="1" x14ac:dyDescent="0.45">
      <c r="A2" s="11" t="s">
        <v>181</v>
      </c>
      <c r="B2" s="12"/>
      <c r="E2" s="13" t="s">
        <v>4</v>
      </c>
      <c r="F2" s="14"/>
      <c r="G2" s="92"/>
    </row>
    <row r="3" spans="1:8" ht="21.9" customHeight="1" x14ac:dyDescent="0.45">
      <c r="A3" s="11"/>
      <c r="B3" s="12"/>
      <c r="E3" s="136" t="s">
        <v>65</v>
      </c>
      <c r="F3" s="136"/>
      <c r="G3" s="54">
        <v>1</v>
      </c>
    </row>
    <row r="4" spans="1:8" ht="21.9" customHeight="1" x14ac:dyDescent="0.4">
      <c r="A4" s="13" t="s">
        <v>9</v>
      </c>
      <c r="B4" s="138" t="s">
        <v>5</v>
      </c>
      <c r="C4" s="138"/>
      <c r="E4" s="55" t="str">
        <f>IF(ISBLANK(G1),"",IF(ISNUMBER(VALUE(G1)),"","Bitte nur Ziffern eingeben (numbers only)"))</f>
        <v/>
      </c>
      <c r="F4" s="14"/>
      <c r="G4" s="34"/>
      <c r="H4" s="16"/>
    </row>
    <row r="5" spans="1:8" ht="21.9" customHeight="1" x14ac:dyDescent="0.4">
      <c r="A5" s="16" t="s">
        <v>31</v>
      </c>
      <c r="B5" s="137">
        <v>44171</v>
      </c>
      <c r="C5" s="137"/>
      <c r="E5" s="55" t="str">
        <f>IF(ISBLANK(G2),"",IF(ISNUMBER(VALUE(G2)),"","Bitte nur Ziffern eingeben (numbers only)"))</f>
        <v/>
      </c>
      <c r="F5" s="18"/>
      <c r="G5" s="14"/>
      <c r="H5" s="16"/>
    </row>
    <row r="6" spans="1:8" ht="12.15" customHeight="1" x14ac:dyDescent="0.3"/>
    <row r="7" spans="1:8" s="20" customFormat="1" ht="39.9" customHeight="1" x14ac:dyDescent="0.3">
      <c r="A7" s="135" t="s">
        <v>75</v>
      </c>
      <c r="B7" s="135"/>
      <c r="C7" s="135"/>
      <c r="D7" s="135"/>
      <c r="E7" s="135"/>
      <c r="F7" s="135"/>
      <c r="G7" s="135"/>
    </row>
    <row r="8" spans="1:8" s="20" customFormat="1" ht="39.9" customHeight="1" x14ac:dyDescent="0.3">
      <c r="A8" s="135" t="s">
        <v>166</v>
      </c>
      <c r="B8" s="135"/>
      <c r="C8" s="135"/>
      <c r="D8" s="135"/>
      <c r="E8" s="135"/>
      <c r="F8" s="135"/>
      <c r="G8" s="135"/>
    </row>
    <row r="9" spans="1:8" s="20" customFormat="1" ht="49.65" customHeight="1" x14ac:dyDescent="0.3">
      <c r="A9" s="135" t="s">
        <v>167</v>
      </c>
      <c r="B9" s="135"/>
      <c r="C9" s="135"/>
      <c r="D9" s="135"/>
      <c r="E9" s="135"/>
      <c r="F9" s="135"/>
      <c r="G9" s="135"/>
    </row>
    <row r="10" spans="1:8" s="20" customFormat="1" ht="39.9" customHeight="1" x14ac:dyDescent="0.3">
      <c r="A10" s="135" t="s">
        <v>168</v>
      </c>
      <c r="B10" s="135"/>
      <c r="C10" s="135"/>
      <c r="D10" s="135"/>
      <c r="E10" s="135"/>
      <c r="F10" s="135"/>
      <c r="G10" s="135"/>
    </row>
    <row r="11" spans="1:8" s="20" customFormat="1" ht="39.9" customHeight="1" x14ac:dyDescent="0.3">
      <c r="A11" s="135" t="s">
        <v>71</v>
      </c>
      <c r="B11" s="135"/>
      <c r="C11" s="135"/>
      <c r="D11" s="135"/>
      <c r="E11" s="135"/>
      <c r="F11" s="135"/>
      <c r="G11" s="135"/>
    </row>
    <row r="12" spans="1:8" s="20" customFormat="1" ht="39.9" customHeight="1" x14ac:dyDescent="0.3">
      <c r="A12" s="135" t="s">
        <v>169</v>
      </c>
      <c r="B12" s="135"/>
      <c r="C12" s="135"/>
      <c r="D12" s="135"/>
      <c r="E12" s="135"/>
      <c r="F12" s="135"/>
      <c r="G12" s="135"/>
    </row>
    <row r="13" spans="1:8" s="20" customFormat="1" ht="9.9" customHeight="1" x14ac:dyDescent="0.3">
      <c r="A13" s="135"/>
      <c r="B13" s="135"/>
      <c r="C13" s="135"/>
      <c r="D13" s="135"/>
      <c r="E13" s="135"/>
      <c r="F13" s="135"/>
      <c r="G13" s="135"/>
    </row>
    <row r="14" spans="1:8" s="20" customFormat="1" ht="25" customHeight="1" x14ac:dyDescent="0.3">
      <c r="A14" s="144" t="str">
        <f>IF(OR(ISBLANK(G1),ISBLANK(G2)),"Die Tabelle ist so nicht versandfertig. Es fehlen noch Eingaben bei Kunden-Nr. und/oder Postleitzahl.","Wichtig: Sind Ihre Eingaben bei Kunden-Nr. und Postleitzahl korrekt?")</f>
        <v>Die Tabelle ist so nicht versandfertig. Es fehlen noch Eingaben bei Kunden-Nr. und/oder Postleitzahl.</v>
      </c>
      <c r="B14" s="144"/>
      <c r="C14" s="144"/>
      <c r="D14" s="144"/>
      <c r="E14" s="144"/>
      <c r="F14" s="144"/>
      <c r="G14" s="144"/>
      <c r="H14" s="144"/>
    </row>
    <row r="15" spans="1:8" s="20" customFormat="1" ht="25" customHeight="1" x14ac:dyDescent="0.3">
      <c r="A15" s="144" t="str">
        <f>IF(OR(ISBLANK(G1),ISBLANK(G2)),"Nur wenn diese beiden Felder ausgefüllt sind, kann der Absender dieser Tabelle korrekt identifiziert werden.","")</f>
        <v>Nur wenn diese beiden Felder ausgefüllt sind, kann der Absender dieser Tabelle korrekt identifiziert werden.</v>
      </c>
      <c r="B15" s="144"/>
      <c r="C15" s="144"/>
      <c r="D15" s="144"/>
      <c r="E15" s="144"/>
      <c r="F15" s="144"/>
      <c r="G15" s="144"/>
      <c r="H15" s="144"/>
    </row>
    <row r="16" spans="1:8" s="20" customFormat="1" ht="9.9" customHeight="1" x14ac:dyDescent="0.3">
      <c r="A16" s="53"/>
      <c r="B16" s="53"/>
      <c r="C16" s="53"/>
      <c r="D16" s="53"/>
      <c r="E16" s="53"/>
      <c r="F16" s="53"/>
      <c r="G16" s="53"/>
    </row>
    <row r="17" spans="1:10" s="20" customFormat="1" ht="30.15" customHeight="1" x14ac:dyDescent="0.4">
      <c r="A17" s="19" t="s">
        <v>47</v>
      </c>
      <c r="B17" s="13"/>
      <c r="C17" s="16"/>
      <c r="D17" s="13"/>
      <c r="E17" s="13"/>
      <c r="F17" s="13"/>
      <c r="G17" s="64"/>
      <c r="H17" s="13"/>
    </row>
    <row r="18" spans="1:10" ht="18" customHeight="1" x14ac:dyDescent="0.3">
      <c r="A18" s="145" t="str">
        <f>IF(Teilnehmerdaten!D4=1,"Wählen Sie Aktualisierung nur aus, wenn Ihnen vom Ergebnisserver bereits eine Auswertenummer zugesendet wurde!","")</f>
        <v/>
      </c>
      <c r="B18" s="145"/>
      <c r="C18" s="145"/>
      <c r="D18" s="145"/>
      <c r="E18" s="145"/>
      <c r="F18" s="145"/>
      <c r="G18" s="145"/>
    </row>
    <row r="19" spans="1:10" ht="18" customHeight="1" x14ac:dyDescent="0.3">
      <c r="A19" s="145" t="str">
        <f>IF(Teilnehmerdaten!D4=1,"Choose Aktualisierung only in cases you already sent results and the system mailed back an evaluation number!","")</f>
        <v/>
      </c>
      <c r="B19" s="145"/>
      <c r="C19" s="145"/>
      <c r="D19" s="145"/>
      <c r="E19" s="145"/>
      <c r="F19" s="145"/>
      <c r="G19" s="145"/>
    </row>
    <row r="20" spans="1:10" ht="30.15" customHeight="1" x14ac:dyDescent="0.4">
      <c r="A20" s="13" t="s">
        <v>72</v>
      </c>
    </row>
    <row r="21" spans="1:10" ht="9.9" customHeight="1" x14ac:dyDescent="0.3"/>
    <row r="22" spans="1:10" s="30" customFormat="1" ht="39.9" customHeight="1" x14ac:dyDescent="0.35">
      <c r="A22" s="30" t="s">
        <v>1</v>
      </c>
      <c r="B22" s="30" t="s">
        <v>2</v>
      </c>
      <c r="C22" s="31" t="s">
        <v>48</v>
      </c>
      <c r="D22" s="31" t="s">
        <v>6</v>
      </c>
      <c r="E22" s="31" t="s">
        <v>7</v>
      </c>
      <c r="F22" s="31" t="s">
        <v>8</v>
      </c>
      <c r="G22" s="31" t="s">
        <v>95</v>
      </c>
      <c r="H22" s="32"/>
      <c r="I22" s="31"/>
    </row>
    <row r="23" spans="1:10" s="30" customFormat="1" ht="9.9" customHeight="1" x14ac:dyDescent="0.35">
      <c r="C23" s="31"/>
      <c r="D23" s="31"/>
      <c r="E23" s="31"/>
      <c r="F23" s="31"/>
      <c r="G23" s="59"/>
      <c r="H23" s="32"/>
      <c r="I23" s="31"/>
    </row>
    <row r="24" spans="1:10" s="62" customFormat="1" ht="30.15" customHeight="1" x14ac:dyDescent="0.3">
      <c r="A24" s="33" t="s">
        <v>250</v>
      </c>
      <c r="B24" s="33" t="s">
        <v>45</v>
      </c>
      <c r="C24" s="56">
        <v>4</v>
      </c>
      <c r="D24" s="91"/>
      <c r="E24" s="91"/>
      <c r="F24" s="40">
        <f>Glucose!$B$1</f>
        <v>19</v>
      </c>
      <c r="G24" s="60"/>
      <c r="H24" s="58">
        <f>Glucose!$C$1</f>
        <v>18</v>
      </c>
      <c r="I24" s="40"/>
      <c r="J24" s="40"/>
    </row>
    <row r="25" spans="1:10" s="62" customFormat="1" ht="30.15" customHeight="1" x14ac:dyDescent="0.3">
      <c r="A25" s="33" t="s">
        <v>251</v>
      </c>
      <c r="B25" s="33" t="s">
        <v>45</v>
      </c>
      <c r="C25" s="56">
        <v>4</v>
      </c>
      <c r="D25" s="91"/>
      <c r="E25" s="91"/>
      <c r="F25" s="40">
        <f>Fructose!B1</f>
        <v>19</v>
      </c>
      <c r="G25" s="60"/>
      <c r="H25" s="58">
        <f>Fructose!$C$1</f>
        <v>18</v>
      </c>
      <c r="I25" s="40"/>
      <c r="J25" s="40"/>
    </row>
    <row r="26" spans="1:10" s="62" customFormat="1" ht="30.15" customHeight="1" x14ac:dyDescent="0.3">
      <c r="A26" s="33" t="s">
        <v>252</v>
      </c>
      <c r="B26" s="33" t="s">
        <v>45</v>
      </c>
      <c r="C26" s="56">
        <v>3</v>
      </c>
      <c r="D26" s="91"/>
      <c r="E26" s="91"/>
      <c r="F26" s="40">
        <f>Maltose!B1</f>
        <v>12</v>
      </c>
      <c r="G26" s="40">
        <f>Maltose!B21</f>
        <v>6</v>
      </c>
      <c r="H26" s="58">
        <f>Maltose!$C$1</f>
        <v>11</v>
      </c>
      <c r="I26" s="58">
        <f>Maltose!$C$21</f>
        <v>5</v>
      </c>
      <c r="J26" s="40"/>
    </row>
    <row r="27" spans="1:10" s="62" customFormat="1" ht="30.15" customHeight="1" x14ac:dyDescent="0.3">
      <c r="A27" s="33" t="s">
        <v>80</v>
      </c>
      <c r="B27" s="33" t="s">
        <v>43</v>
      </c>
      <c r="C27" s="56">
        <v>3</v>
      </c>
      <c r="D27" s="91"/>
      <c r="E27" s="91"/>
      <c r="F27" s="40">
        <f>Diastasezahl!$B$1</f>
        <v>15</v>
      </c>
      <c r="G27" s="61" t="str">
        <f>IF(ISBLANK(B47),"",B47)</f>
        <v/>
      </c>
      <c r="H27" s="58">
        <f>Diastasezahl!$C$1</f>
        <v>14</v>
      </c>
      <c r="I27" s="40"/>
      <c r="J27" s="40"/>
    </row>
    <row r="28" spans="1:10" s="62" customFormat="1" ht="30.15" customHeight="1" x14ac:dyDescent="0.3">
      <c r="A28" s="33" t="s">
        <v>81</v>
      </c>
      <c r="B28" s="33" t="s">
        <v>83</v>
      </c>
      <c r="C28" s="56">
        <v>3</v>
      </c>
      <c r="D28" s="91"/>
      <c r="E28" s="91"/>
      <c r="F28" s="40">
        <f>Prolin!B1</f>
        <v>10</v>
      </c>
      <c r="G28" s="60"/>
      <c r="H28" s="58">
        <f>Prolin!C1</f>
        <v>9</v>
      </c>
      <c r="I28" s="40"/>
      <c r="J28" s="40"/>
    </row>
    <row r="29" spans="1:10" s="62" customFormat="1" ht="30.15" customHeight="1" x14ac:dyDescent="0.3">
      <c r="A29" s="33" t="s">
        <v>82</v>
      </c>
      <c r="B29" s="33" t="s">
        <v>84</v>
      </c>
      <c r="C29" s="56">
        <v>3</v>
      </c>
      <c r="D29" s="91"/>
      <c r="E29" s="91"/>
      <c r="F29" s="40">
        <f>Saeuren!B1</f>
        <v>9</v>
      </c>
      <c r="G29" s="40">
        <f>Saeuren!B21</f>
        <v>3</v>
      </c>
      <c r="H29" s="58">
        <f>Saeuren!C1</f>
        <v>8</v>
      </c>
      <c r="I29" s="58">
        <f>Saeuren!C21</f>
        <v>2</v>
      </c>
      <c r="J29" s="40"/>
    </row>
    <row r="30" spans="1:10" s="62" customFormat="1" ht="30.15" customHeight="1" x14ac:dyDescent="0.3">
      <c r="A30" s="33" t="s">
        <v>85</v>
      </c>
      <c r="B30" s="33" t="s">
        <v>83</v>
      </c>
      <c r="C30" s="56">
        <v>3</v>
      </c>
      <c r="D30" s="91"/>
      <c r="E30" s="91"/>
      <c r="F30" s="40">
        <f>HMF!B1</f>
        <v>23</v>
      </c>
      <c r="G30" s="40">
        <f>HMF!B36</f>
        <v>4</v>
      </c>
      <c r="H30" s="58">
        <f>HMF!C1</f>
        <v>22</v>
      </c>
      <c r="I30" s="58">
        <f>HMF!C36</f>
        <v>3</v>
      </c>
    </row>
    <row r="31" spans="1:10" s="62" customFormat="1" ht="30.15" customHeight="1" x14ac:dyDescent="0.3">
      <c r="A31" s="33" t="s">
        <v>86</v>
      </c>
      <c r="B31" s="33" t="s">
        <v>87</v>
      </c>
      <c r="C31" s="56">
        <v>4</v>
      </c>
      <c r="D31" s="91"/>
      <c r="E31" s="91"/>
      <c r="F31" s="40">
        <f>Leitfaehigkeit!B1</f>
        <v>11</v>
      </c>
      <c r="G31" s="60"/>
      <c r="H31" s="58">
        <f>Leitfaehigkeit!C1</f>
        <v>10</v>
      </c>
    </row>
    <row r="32" spans="1:10" s="62" customFormat="1" ht="30.15" customHeight="1" x14ac:dyDescent="0.3">
      <c r="A32" s="33" t="s">
        <v>42</v>
      </c>
      <c r="B32" s="33" t="s">
        <v>43</v>
      </c>
      <c r="C32" s="56">
        <v>3</v>
      </c>
      <c r="D32" s="91"/>
      <c r="E32" s="91"/>
      <c r="F32" s="40">
        <f>pHWert!B1</f>
        <v>22</v>
      </c>
      <c r="G32" s="60"/>
      <c r="H32" s="58">
        <f>pHWert!C1</f>
        <v>21</v>
      </c>
    </row>
    <row r="33" spans="1:9" s="62" customFormat="1" ht="30.15" customHeight="1" x14ac:dyDescent="0.3">
      <c r="A33" s="33" t="s">
        <v>74</v>
      </c>
      <c r="B33" s="33" t="s">
        <v>45</v>
      </c>
      <c r="C33" s="56">
        <v>4</v>
      </c>
      <c r="D33" s="91"/>
      <c r="E33" s="91"/>
      <c r="F33" s="40">
        <f>Wasser!B1</f>
        <v>23</v>
      </c>
      <c r="G33" s="60"/>
      <c r="H33" s="58">
        <f>Wasser!C1</f>
        <v>22</v>
      </c>
    </row>
    <row r="34" spans="1:9" s="62" customFormat="1" ht="30.15" customHeight="1" x14ac:dyDescent="0.3">
      <c r="A34" s="33" t="s">
        <v>191</v>
      </c>
      <c r="B34" s="33" t="s">
        <v>195</v>
      </c>
      <c r="C34" s="56">
        <v>3</v>
      </c>
      <c r="D34" s="91"/>
      <c r="E34" s="91"/>
      <c r="F34" s="40">
        <f>Saccharasezahl!B1</f>
        <v>6</v>
      </c>
      <c r="G34" s="40" t="str">
        <f>IF(ISBLANK(B69),"",B69)</f>
        <v/>
      </c>
      <c r="H34" s="58">
        <f>Saccharasezahl!C1</f>
        <v>5</v>
      </c>
    </row>
    <row r="35" spans="1:9" s="62" customFormat="1" ht="30.15" customHeight="1" x14ac:dyDescent="0.3">
      <c r="A35" s="33" t="s">
        <v>212</v>
      </c>
      <c r="B35" s="33" t="s">
        <v>83</v>
      </c>
      <c r="C35" s="56">
        <v>3</v>
      </c>
      <c r="D35" s="91"/>
      <c r="E35" s="91"/>
      <c r="F35" s="40">
        <f>Glycerin!B1</f>
        <v>9</v>
      </c>
      <c r="G35" s="60"/>
      <c r="H35" s="58">
        <f>Glycerin!C1</f>
        <v>8</v>
      </c>
    </row>
    <row r="36" spans="1:9" s="62" customFormat="1" ht="30.15" customHeight="1" x14ac:dyDescent="0.3">
      <c r="A36" s="33" t="s">
        <v>213</v>
      </c>
      <c r="B36" s="33" t="s">
        <v>214</v>
      </c>
      <c r="C36" s="56">
        <v>3</v>
      </c>
      <c r="D36" s="91"/>
      <c r="E36" s="91"/>
      <c r="F36" s="40">
        <f>Färbung!B1</f>
        <v>7</v>
      </c>
      <c r="G36" s="60"/>
      <c r="H36" s="58">
        <f>Färbung!C1</f>
        <v>6</v>
      </c>
    </row>
    <row r="37" spans="1:9" ht="30.15" customHeight="1" x14ac:dyDescent="0.3">
      <c r="A37" s="33" t="s">
        <v>246</v>
      </c>
      <c r="B37" s="33" t="s">
        <v>83</v>
      </c>
      <c r="C37" s="56">
        <v>3</v>
      </c>
      <c r="D37" s="91"/>
      <c r="E37" s="91"/>
      <c r="F37" s="40">
        <f>Ethanol!B1</f>
        <v>12</v>
      </c>
      <c r="G37" s="60"/>
      <c r="H37" s="58">
        <f>Ethanol!C1</f>
        <v>11</v>
      </c>
    </row>
    <row r="38" spans="1:9" ht="30.15" customHeight="1" x14ac:dyDescent="0.3">
      <c r="A38" s="78" t="s">
        <v>137</v>
      </c>
    </row>
    <row r="39" spans="1:9" ht="20" customHeight="1" x14ac:dyDescent="0.3">
      <c r="A39" s="35" t="str">
        <f>A24</f>
        <v>Glucose (wasserfrei)</v>
      </c>
      <c r="B39" s="141"/>
      <c r="C39" s="141"/>
      <c r="D39" s="141"/>
      <c r="E39" s="141"/>
      <c r="F39" s="141"/>
      <c r="G39" s="141"/>
      <c r="H39" s="141"/>
      <c r="I39" s="22" t="b">
        <f>ISBLANK(VLOOKUP(F24,Glucose!A3:C25,3))</f>
        <v>1</v>
      </c>
    </row>
    <row r="40" spans="1:9" ht="30.15" customHeight="1" x14ac:dyDescent="0.3">
      <c r="A40" s="21" t="str">
        <f>IF(F24=H24,"bitte eingeben:",IF(I39,"","Art der Modifikation:"))</f>
        <v/>
      </c>
      <c r="B40" s="132"/>
      <c r="C40" s="132"/>
      <c r="D40" s="132"/>
      <c r="E40" s="132"/>
      <c r="F40" s="132"/>
      <c r="G40" s="132"/>
      <c r="H40" s="132"/>
      <c r="I40" s="22"/>
    </row>
    <row r="41" spans="1:9" ht="20" customHeight="1" x14ac:dyDescent="0.3">
      <c r="A41" s="35" t="s">
        <v>78</v>
      </c>
      <c r="B41" s="141"/>
      <c r="C41" s="141"/>
      <c r="D41" s="141"/>
      <c r="E41" s="141"/>
      <c r="F41" s="141"/>
      <c r="G41" s="141"/>
      <c r="H41" s="141"/>
      <c r="I41" s="22" t="b">
        <f>ISBLANK(VLOOKUP(F25,Fructose!A3:C30,3))</f>
        <v>1</v>
      </c>
    </row>
    <row r="42" spans="1:9" ht="30.15" customHeight="1" x14ac:dyDescent="0.3">
      <c r="A42" s="21" t="str">
        <f>IF(F25=H25,"bitte eingeben:",IF(I41,"","Art der Modifikation:"))</f>
        <v/>
      </c>
      <c r="B42" s="132"/>
      <c r="C42" s="132"/>
      <c r="D42" s="132"/>
      <c r="E42" s="132"/>
      <c r="F42" s="132"/>
      <c r="G42" s="132"/>
      <c r="H42" s="132"/>
      <c r="I42" s="22"/>
    </row>
    <row r="43" spans="1:9" ht="20" customHeight="1" x14ac:dyDescent="0.3">
      <c r="A43" s="35" t="s">
        <v>79</v>
      </c>
      <c r="B43" s="130"/>
      <c r="C43" s="130"/>
      <c r="D43" s="130"/>
      <c r="E43" s="130"/>
      <c r="F43" s="130"/>
      <c r="G43" s="130"/>
      <c r="H43" s="130"/>
      <c r="I43" s="22" t="b">
        <f>ISBLANK(VLOOKUP(F26,Maltose!A3:C20,3))</f>
        <v>1</v>
      </c>
    </row>
    <row r="44" spans="1:9" ht="20" customHeight="1" x14ac:dyDescent="0.3">
      <c r="A44" s="63" t="s">
        <v>134</v>
      </c>
      <c r="B44" s="57"/>
      <c r="C44" s="57"/>
      <c r="D44" s="57"/>
      <c r="E44" s="57"/>
      <c r="F44" s="57"/>
      <c r="G44" s="57"/>
      <c r="H44" s="57"/>
      <c r="I44" s="22"/>
    </row>
    <row r="45" spans="1:9" ht="30.15" customHeight="1" x14ac:dyDescent="0.3">
      <c r="A45" s="21" t="str">
        <f>IF(OR(F26=H26,G26=I26),"bitte eingeben:",IF(I43,"","Art der Modifikation:"))</f>
        <v/>
      </c>
      <c r="B45" s="139"/>
      <c r="C45" s="139"/>
      <c r="D45" s="139"/>
      <c r="E45" s="139"/>
      <c r="F45" s="139"/>
      <c r="G45" s="139"/>
      <c r="H45" s="139"/>
      <c r="I45" s="22"/>
    </row>
    <row r="46" spans="1:9" ht="20" customHeight="1" x14ac:dyDescent="0.3">
      <c r="A46" s="35" t="s">
        <v>80</v>
      </c>
      <c r="B46" s="143"/>
      <c r="C46" s="143"/>
      <c r="D46" s="143"/>
      <c r="E46" s="143"/>
      <c r="F46" s="143"/>
      <c r="G46" s="143"/>
      <c r="H46" s="143"/>
      <c r="I46" s="22" t="b">
        <f>ISBLANK(VLOOKUP(F27,Diastasezahl!A3:C22,3))</f>
        <v>1</v>
      </c>
    </row>
    <row r="47" spans="1:9" s="30" customFormat="1" ht="20" customHeight="1" x14ac:dyDescent="0.35">
      <c r="A47" s="79" t="str">
        <f>IF(F27-H27&lt;1,"Datum der Analyse","")</f>
        <v/>
      </c>
      <c r="B47" s="133"/>
      <c r="C47" s="134"/>
      <c r="D47" s="134"/>
      <c r="E47" s="134"/>
      <c r="F47" s="134"/>
      <c r="G47" s="134"/>
      <c r="H47" s="134"/>
      <c r="I47" s="80"/>
    </row>
    <row r="48" spans="1:9" ht="30.15" customHeight="1" x14ac:dyDescent="0.3">
      <c r="A48" s="21" t="str">
        <f>IF(F27=H27,"bitte eingeben:",IF(I46,"","Art der Modifikation:"))</f>
        <v/>
      </c>
      <c r="B48" s="140"/>
      <c r="C48" s="140"/>
      <c r="D48" s="140"/>
      <c r="E48" s="140"/>
      <c r="F48" s="140"/>
      <c r="G48" s="140"/>
      <c r="H48" s="140"/>
      <c r="I48" s="22"/>
    </row>
    <row r="49" spans="1:9" ht="20" customHeight="1" x14ac:dyDescent="0.3">
      <c r="A49" s="35" t="s">
        <v>81</v>
      </c>
      <c r="B49" s="130"/>
      <c r="C49" s="130"/>
      <c r="D49" s="130"/>
      <c r="E49" s="130"/>
      <c r="F49" s="130"/>
      <c r="G49" s="130"/>
      <c r="H49" s="130"/>
      <c r="I49" s="22" t="b">
        <f>ISBLANK(VLOOKUP(F28,Prolin!A3:C24,3))</f>
        <v>1</v>
      </c>
    </row>
    <row r="50" spans="1:9" ht="30.15" customHeight="1" x14ac:dyDescent="0.3">
      <c r="A50" s="21" t="str">
        <f>IF(F28=H28,"bitte eingeben:",IF(I49,"","Art der Modifikation:"))</f>
        <v/>
      </c>
      <c r="B50" s="140"/>
      <c r="C50" s="140"/>
      <c r="D50" s="140"/>
      <c r="E50" s="140"/>
      <c r="F50" s="140"/>
      <c r="G50" s="140"/>
      <c r="H50" s="140"/>
      <c r="I50" s="22"/>
    </row>
    <row r="51" spans="1:9" ht="20" customHeight="1" x14ac:dyDescent="0.3">
      <c r="A51" s="35" t="s">
        <v>82</v>
      </c>
      <c r="B51" s="130"/>
      <c r="C51" s="130"/>
      <c r="D51" s="130"/>
      <c r="E51" s="130"/>
      <c r="F51" s="130"/>
      <c r="G51" s="130"/>
      <c r="H51" s="130"/>
      <c r="I51" s="22" t="b">
        <f>ISBLANK(VLOOKUP(F29,Saeuren!A3:C17,3))</f>
        <v>1</v>
      </c>
    </row>
    <row r="52" spans="1:9" ht="30.15" customHeight="1" x14ac:dyDescent="0.3">
      <c r="A52" s="21" t="str">
        <f>IF(F29=H29,"bitte eingeben:",IF(I51,"","Art der Modifikation:"))</f>
        <v/>
      </c>
      <c r="B52" s="132"/>
      <c r="C52" s="132"/>
      <c r="D52" s="132"/>
      <c r="E52" s="132"/>
      <c r="F52" s="132"/>
      <c r="G52" s="132"/>
      <c r="H52" s="132"/>
      <c r="I52" s="22"/>
    </row>
    <row r="53" spans="1:9" ht="20" customHeight="1" x14ac:dyDescent="0.3">
      <c r="A53" s="63" t="str">
        <f>IF(F29-H29&lt;1,"Durchführung der Titration:","")</f>
        <v/>
      </c>
      <c r="B53" s="130"/>
      <c r="C53" s="130"/>
      <c r="D53" s="130"/>
      <c r="E53" s="130"/>
      <c r="F53" s="130"/>
      <c r="G53" s="130"/>
      <c r="H53" s="130"/>
      <c r="I53" s="22"/>
    </row>
    <row r="54" spans="1:9" ht="20" customHeight="1" x14ac:dyDescent="0.3">
      <c r="A54" s="63" t="str">
        <f>IF(F29-H29&lt;1,"Dauer der Titration (Sekunden):","")</f>
        <v/>
      </c>
      <c r="B54" s="132"/>
      <c r="C54" s="132"/>
      <c r="D54" s="132"/>
      <c r="E54" s="132"/>
      <c r="F54" s="132"/>
      <c r="G54" s="132"/>
      <c r="H54" s="132"/>
      <c r="I54" s="22"/>
    </row>
    <row r="55" spans="1:9" ht="20" customHeight="1" x14ac:dyDescent="0.3">
      <c r="A55" s="63" t="str">
        <f>IF(AND(F29-H29&lt;1,G29=2),"Mit Vortitration (Ja/Nein)?:","")</f>
        <v/>
      </c>
      <c r="B55" s="142"/>
      <c r="C55" s="142"/>
      <c r="D55" s="142"/>
      <c r="E55" s="142"/>
      <c r="F55" s="142"/>
      <c r="G55" s="142"/>
      <c r="H55" s="142"/>
      <c r="I55" s="22"/>
    </row>
    <row r="56" spans="1:9" ht="20" customHeight="1" x14ac:dyDescent="0.3">
      <c r="A56" s="35"/>
      <c r="B56" s="57"/>
      <c r="C56" s="57"/>
      <c r="D56" s="57"/>
      <c r="E56" s="57"/>
      <c r="F56" s="57"/>
      <c r="G56" s="57"/>
      <c r="H56" s="57"/>
      <c r="I56" s="22"/>
    </row>
    <row r="57" spans="1:9" ht="20" customHeight="1" x14ac:dyDescent="0.35">
      <c r="A57" s="17" t="s">
        <v>140</v>
      </c>
      <c r="I57" s="22"/>
    </row>
    <row r="58" spans="1:9" ht="20" customHeight="1" x14ac:dyDescent="0.4">
      <c r="A58" s="14"/>
      <c r="I58" s="22"/>
    </row>
    <row r="59" spans="1:9" ht="20" customHeight="1" x14ac:dyDescent="0.3">
      <c r="A59" s="35" t="s">
        <v>85</v>
      </c>
      <c r="B59" s="130"/>
      <c r="C59" s="130"/>
      <c r="D59" s="130"/>
      <c r="E59" s="130"/>
      <c r="F59" s="130"/>
      <c r="G59" s="130"/>
      <c r="H59" s="130"/>
      <c r="I59" s="22" t="b">
        <f>ISBLANK(VLOOKUP(F30,HMF!A3:C25,3))</f>
        <v>1</v>
      </c>
    </row>
    <row r="60" spans="1:9" ht="20" customHeight="1" x14ac:dyDescent="0.3">
      <c r="A60" s="63" t="s">
        <v>134</v>
      </c>
      <c r="B60" s="130"/>
      <c r="C60" s="130"/>
      <c r="D60" s="130"/>
      <c r="E60" s="130"/>
      <c r="F60" s="130"/>
      <c r="G60" s="130"/>
      <c r="H60" s="130"/>
      <c r="I60" s="22"/>
    </row>
    <row r="61" spans="1:9" ht="30.15" customHeight="1" x14ac:dyDescent="0.3">
      <c r="A61" s="21" t="str">
        <f>IF(OR(F30=H30,G30=I30),"bitte eingeben:",IF(I59,"","Art der Modifikation:"))</f>
        <v/>
      </c>
      <c r="B61" s="139"/>
      <c r="C61" s="139"/>
      <c r="D61" s="139"/>
      <c r="E61" s="139"/>
      <c r="F61" s="139"/>
      <c r="G61" s="139"/>
      <c r="H61" s="139"/>
    </row>
    <row r="62" spans="1:9" ht="20" customHeight="1" x14ac:dyDescent="0.3">
      <c r="A62" s="35" t="s">
        <v>86</v>
      </c>
      <c r="B62" s="130"/>
      <c r="C62" s="130"/>
      <c r="D62" s="130"/>
      <c r="E62" s="130"/>
      <c r="F62" s="130"/>
      <c r="G62" s="130"/>
      <c r="H62" s="130"/>
      <c r="I62" s="22" t="b">
        <f>ISBLANK(VLOOKUP(F31,Leitfaehigkeit!A3:C22,3))</f>
        <v>1</v>
      </c>
    </row>
    <row r="63" spans="1:9" ht="30.15" customHeight="1" x14ac:dyDescent="0.3">
      <c r="A63" s="21" t="str">
        <f>IF(F31=H31,"bitte eingeben:",IF(I62,"","Art der Modifikation:"))</f>
        <v/>
      </c>
      <c r="B63" s="132"/>
      <c r="C63" s="132"/>
      <c r="D63" s="132"/>
      <c r="E63" s="132"/>
      <c r="F63" s="132"/>
      <c r="G63" s="132"/>
      <c r="H63" s="132"/>
    </row>
    <row r="64" spans="1:9" ht="20" customHeight="1" x14ac:dyDescent="0.3">
      <c r="A64" s="35" t="s">
        <v>42</v>
      </c>
      <c r="B64" s="130"/>
      <c r="C64" s="130"/>
      <c r="D64" s="130"/>
      <c r="E64" s="130"/>
      <c r="F64" s="130"/>
      <c r="G64" s="130"/>
      <c r="H64" s="130"/>
      <c r="I64" s="22" t="b">
        <f>ISBLANK(VLOOKUP(F32,pHWert!A3:C30,3))</f>
        <v>1</v>
      </c>
    </row>
    <row r="65" spans="1:9" ht="30.15" customHeight="1" x14ac:dyDescent="0.3">
      <c r="A65" s="21" t="str">
        <f>IF(F32=H32,"bitte eingeben:",IF(I64,"","Art der Modifikation:"))</f>
        <v/>
      </c>
      <c r="B65" s="132"/>
      <c r="C65" s="132"/>
      <c r="D65" s="132"/>
      <c r="E65" s="132"/>
      <c r="F65" s="132"/>
      <c r="G65" s="132"/>
      <c r="H65" s="132"/>
    </row>
    <row r="66" spans="1:9" ht="20" customHeight="1" x14ac:dyDescent="0.3">
      <c r="A66" s="35" t="s">
        <v>74</v>
      </c>
      <c r="B66" s="130"/>
      <c r="C66" s="130"/>
      <c r="D66" s="130"/>
      <c r="E66" s="130"/>
      <c r="F66" s="130"/>
      <c r="G66" s="130"/>
      <c r="H66" s="130"/>
      <c r="I66" s="22" t="b">
        <f>ISBLANK(VLOOKUP(F33,Wasser!A3:C28,3))</f>
        <v>1</v>
      </c>
    </row>
    <row r="67" spans="1:9" ht="30.15" customHeight="1" x14ac:dyDescent="0.3">
      <c r="A67" s="21" t="str">
        <f>IF(F33=H33,"bitte eingeben:",IF(I66,"","Art der Modifikation:"))</f>
        <v/>
      </c>
      <c r="B67" s="132"/>
      <c r="C67" s="132"/>
      <c r="D67" s="132"/>
      <c r="E67" s="132"/>
      <c r="F67" s="132"/>
      <c r="G67" s="132"/>
      <c r="H67" s="132"/>
    </row>
    <row r="68" spans="1:9" ht="20" customHeight="1" x14ac:dyDescent="0.3">
      <c r="A68" s="35" t="s">
        <v>191</v>
      </c>
      <c r="B68" s="130"/>
      <c r="C68" s="130"/>
      <c r="D68" s="130"/>
      <c r="E68" s="130"/>
      <c r="F68" s="130"/>
      <c r="G68" s="130"/>
      <c r="H68" s="130"/>
      <c r="I68" s="22" t="b">
        <f>ISBLANK(VLOOKUP(F34,Saccharasezahl!A3:C15,3))</f>
        <v>1</v>
      </c>
    </row>
    <row r="69" spans="1:9" ht="20" customHeight="1" x14ac:dyDescent="0.3">
      <c r="A69" s="79" t="str">
        <f>IF(F34-H34&lt;1,"Datum der Analyse","")</f>
        <v/>
      </c>
      <c r="B69" s="133"/>
      <c r="C69" s="134"/>
      <c r="D69" s="134"/>
      <c r="E69" s="134"/>
      <c r="F69" s="134"/>
      <c r="G69" s="134"/>
      <c r="H69" s="134"/>
    </row>
    <row r="70" spans="1:9" ht="30.15" customHeight="1" x14ac:dyDescent="0.3">
      <c r="A70" s="21" t="str">
        <f>IF(F34=H34,"bitte eingeben:",IF(I68,"","Art der Modifikation:"))</f>
        <v/>
      </c>
      <c r="B70" s="132"/>
      <c r="C70" s="132"/>
      <c r="D70" s="132"/>
      <c r="E70" s="132"/>
      <c r="F70" s="132"/>
      <c r="G70" s="132"/>
      <c r="H70" s="132"/>
    </row>
    <row r="71" spans="1:9" ht="16.5" x14ac:dyDescent="0.3">
      <c r="A71" s="82" t="s">
        <v>212</v>
      </c>
      <c r="B71" s="130"/>
      <c r="C71" s="130"/>
      <c r="D71" s="130"/>
      <c r="E71" s="130"/>
      <c r="F71" s="130"/>
      <c r="G71" s="130"/>
      <c r="H71" s="130"/>
      <c r="I71" s="84" t="b">
        <f>ISBLANK(VLOOKUP(F35,Glycerin!A3:C18,3))</f>
        <v>1</v>
      </c>
    </row>
    <row r="72" spans="1:9" ht="30.15" customHeight="1" x14ac:dyDescent="0.3">
      <c r="A72" s="83" t="str">
        <f>IF(F35=H35,"bitte eingeben:",IF(I71,"","Art der Modifikation:"))</f>
        <v/>
      </c>
      <c r="B72" s="131"/>
      <c r="C72" s="131"/>
      <c r="D72" s="131"/>
      <c r="E72" s="131"/>
      <c r="F72" s="131"/>
      <c r="G72" s="131"/>
      <c r="H72" s="131"/>
    </row>
    <row r="73" spans="1:9" ht="16.5" customHeight="1" x14ac:dyDescent="0.3">
      <c r="A73" s="82" t="s">
        <v>213</v>
      </c>
      <c r="B73" s="130"/>
      <c r="C73" s="130"/>
      <c r="D73" s="130"/>
      <c r="E73" s="130"/>
      <c r="F73" s="130"/>
      <c r="G73" s="130"/>
      <c r="H73" s="130"/>
      <c r="I73" s="84" t="b">
        <f>ISBLANK(VLOOKUP(F36,Färbung!A8:C18,3))</f>
        <v>1</v>
      </c>
    </row>
    <row r="74" spans="1:9" ht="30.15" customHeight="1" x14ac:dyDescent="0.3">
      <c r="A74" s="83" t="str">
        <f>IF(F36=H36,"bitte eingeben:",IF(I73,"","Art der Modifikation:"))</f>
        <v/>
      </c>
      <c r="B74" s="131"/>
      <c r="C74" s="131"/>
      <c r="D74" s="131"/>
      <c r="E74" s="131"/>
      <c r="F74" s="131"/>
      <c r="G74" s="131"/>
      <c r="H74" s="131"/>
    </row>
    <row r="75" spans="1:9" ht="16.5" customHeight="1" x14ac:dyDescent="0.3">
      <c r="A75" s="82" t="s">
        <v>246</v>
      </c>
      <c r="B75" s="130"/>
      <c r="C75" s="130"/>
      <c r="D75" s="130"/>
      <c r="E75" s="130"/>
      <c r="F75" s="130"/>
      <c r="G75" s="130"/>
      <c r="H75" s="130"/>
      <c r="I75" s="84" t="b">
        <f>ISBLANK(VLOOKUP(F37,Ethanol!A13:C23,3))</f>
        <v>1</v>
      </c>
    </row>
    <row r="76" spans="1:9" ht="30.15" customHeight="1" x14ac:dyDescent="0.3">
      <c r="A76" s="83" t="str">
        <f>IF(F37=H37,"bitte eingeben:",IF(I75,"","Art der Modifikation:"))</f>
        <v/>
      </c>
      <c r="B76" s="131"/>
      <c r="C76" s="131"/>
      <c r="D76" s="131"/>
      <c r="E76" s="131"/>
      <c r="F76" s="131"/>
      <c r="G76" s="131"/>
      <c r="H76" s="131"/>
    </row>
  </sheetData>
  <sheetProtection password="CAA1" sheet="1" objects="1" scenarios="1"/>
  <mergeCells count="48">
    <mergeCell ref="A13:G13"/>
    <mergeCell ref="B39:H39"/>
    <mergeCell ref="A14:H14"/>
    <mergeCell ref="A15:H15"/>
    <mergeCell ref="A18:G18"/>
    <mergeCell ref="A19:G19"/>
    <mergeCell ref="B41:H41"/>
    <mergeCell ref="B42:H42"/>
    <mergeCell ref="B55:H55"/>
    <mergeCell ref="B46:H46"/>
    <mergeCell ref="B40:H40"/>
    <mergeCell ref="B47:H47"/>
    <mergeCell ref="B53:H53"/>
    <mergeCell ref="B54:H54"/>
    <mergeCell ref="B60:H60"/>
    <mergeCell ref="B43:H43"/>
    <mergeCell ref="B59:H59"/>
    <mergeCell ref="E3:F3"/>
    <mergeCell ref="A7:G7"/>
    <mergeCell ref="A8:G8"/>
    <mergeCell ref="A9:G9"/>
    <mergeCell ref="B5:C5"/>
    <mergeCell ref="B4:C4"/>
    <mergeCell ref="A10:G10"/>
    <mergeCell ref="A11:G11"/>
    <mergeCell ref="A12:G12"/>
    <mergeCell ref="B66:H66"/>
    <mergeCell ref="B67:H67"/>
    <mergeCell ref="B62:H62"/>
    <mergeCell ref="B63:H63"/>
    <mergeCell ref="B64:H64"/>
    <mergeCell ref="B65:H65"/>
    <mergeCell ref="B61:H61"/>
    <mergeCell ref="B49:H49"/>
    <mergeCell ref="B45:H45"/>
    <mergeCell ref="B48:H48"/>
    <mergeCell ref="B52:H52"/>
    <mergeCell ref="B51:H51"/>
    <mergeCell ref="B50:H50"/>
    <mergeCell ref="B75:H75"/>
    <mergeCell ref="B76:H76"/>
    <mergeCell ref="B68:H68"/>
    <mergeCell ref="B70:H70"/>
    <mergeCell ref="B69:H69"/>
    <mergeCell ref="B74:H74"/>
    <mergeCell ref="B73:H73"/>
    <mergeCell ref="B72:H72"/>
    <mergeCell ref="B71:H71"/>
  </mergeCells>
  <phoneticPr fontId="0" type="noConversion"/>
  <conditionalFormatting sqref="H24:H25 H28:H29">
    <cfRule type="cellIs" dxfId="42" priority="1" stopIfTrue="1" operator="equal">
      <formula>6</formula>
    </cfRule>
  </conditionalFormatting>
  <conditionalFormatting sqref="J24:J29">
    <cfRule type="cellIs" dxfId="41" priority="2" stopIfTrue="1" operator="equal">
      <formula>15</formula>
    </cfRule>
  </conditionalFormatting>
  <conditionalFormatting sqref="I24:I25 I27:I28">
    <cfRule type="cellIs" dxfId="40" priority="3" stopIfTrue="1" operator="equal">
      <formula>11</formula>
    </cfRule>
  </conditionalFormatting>
  <conditionalFormatting sqref="B43:H44">
    <cfRule type="expression" dxfId="39" priority="4" stopIfTrue="1">
      <formula>$H$24-5=0</formula>
    </cfRule>
  </conditionalFormatting>
  <conditionalFormatting sqref="B46:H46">
    <cfRule type="expression" dxfId="38" priority="5" stopIfTrue="1">
      <formula>$I$24-3=0</formula>
    </cfRule>
  </conditionalFormatting>
  <conditionalFormatting sqref="B49:H49">
    <cfRule type="expression" dxfId="37" priority="6" stopIfTrue="1">
      <formula>$I$24-10=0</formula>
    </cfRule>
  </conditionalFormatting>
  <conditionalFormatting sqref="B62:H62 B64:H64 B66:H66 B51:H51 B59:H60 B53:H53 B56:H56 B68:H68">
    <cfRule type="expression" dxfId="36" priority="7" stopIfTrue="1">
      <formula>$J$24-14=0</formula>
    </cfRule>
  </conditionalFormatting>
  <conditionalFormatting sqref="G24:G25 G27:G28 G31:G37">
    <cfRule type="cellIs" dxfId="35" priority="8" stopIfTrue="1" operator="equal">
      <formula>10</formula>
    </cfRule>
  </conditionalFormatting>
  <conditionalFormatting sqref="F24">
    <cfRule type="expression" dxfId="34" priority="9" stopIfTrue="1">
      <formula>$F$24-$H$24=1</formula>
    </cfRule>
  </conditionalFormatting>
  <conditionalFormatting sqref="F25">
    <cfRule type="expression" dxfId="33" priority="10" stopIfTrue="1">
      <formula>$F$25-$H$25=1</formula>
    </cfRule>
  </conditionalFormatting>
  <conditionalFormatting sqref="F27">
    <cfRule type="expression" dxfId="32" priority="11" stopIfTrue="1">
      <formula>$F$27-$H$27=1</formula>
    </cfRule>
  </conditionalFormatting>
  <conditionalFormatting sqref="F29">
    <cfRule type="expression" dxfId="31" priority="12" stopIfTrue="1">
      <formula>$F$29-$H$29=1</formula>
    </cfRule>
  </conditionalFormatting>
  <conditionalFormatting sqref="F30">
    <cfRule type="expression" dxfId="30" priority="13" stopIfTrue="1">
      <formula>$F$30-$H$30=1</formula>
    </cfRule>
  </conditionalFormatting>
  <conditionalFormatting sqref="B40:H40">
    <cfRule type="expression" dxfId="29" priority="14" stopIfTrue="1">
      <formula>OR($F$24-$H$24=0,NOT(I39))</formula>
    </cfRule>
  </conditionalFormatting>
  <conditionalFormatting sqref="B42:H42">
    <cfRule type="expression" dxfId="28" priority="15" stopIfTrue="1">
      <formula>OR($F$25-$H$25=0,NOT(I41))</formula>
    </cfRule>
  </conditionalFormatting>
  <conditionalFormatting sqref="B48:H48">
    <cfRule type="expression" dxfId="27" priority="16" stopIfTrue="1">
      <formula>OR($F$27-$H$27=0,NOT(I46))</formula>
    </cfRule>
  </conditionalFormatting>
  <conditionalFormatting sqref="B50:H50">
    <cfRule type="expression" dxfId="26" priority="17" stopIfTrue="1">
      <formula>OR($F$28-$H$28=0,NOT(I49))</formula>
    </cfRule>
  </conditionalFormatting>
  <conditionalFormatting sqref="B52:H52">
    <cfRule type="expression" dxfId="25" priority="18" stopIfTrue="1">
      <formula>OR($F$29-$H$29=0,NOT(I51))</formula>
    </cfRule>
  </conditionalFormatting>
  <conditionalFormatting sqref="F28">
    <cfRule type="expression" dxfId="24" priority="19" stopIfTrue="1">
      <formula>$F$28-$H$28=1</formula>
    </cfRule>
  </conditionalFormatting>
  <conditionalFormatting sqref="F26">
    <cfRule type="expression" dxfId="23" priority="20" stopIfTrue="1">
      <formula>$F$26-$H$26=1</formula>
    </cfRule>
  </conditionalFormatting>
  <conditionalFormatting sqref="B67:H67">
    <cfRule type="expression" dxfId="22" priority="21" stopIfTrue="1">
      <formula>OR($F$33-$H$33=0,NOT(I66))</formula>
    </cfRule>
  </conditionalFormatting>
  <conditionalFormatting sqref="B65:H65">
    <cfRule type="expression" dxfId="21" priority="22" stopIfTrue="1">
      <formula>OR($F$32-$H$32=0,NOT(I64))</formula>
    </cfRule>
  </conditionalFormatting>
  <conditionalFormatting sqref="B63:H63">
    <cfRule type="expression" dxfId="20" priority="23" stopIfTrue="1">
      <formula>OR($F$31-$H$31=0,NOT(I62))</formula>
    </cfRule>
  </conditionalFormatting>
  <conditionalFormatting sqref="G26">
    <cfRule type="expression" dxfId="19" priority="24" stopIfTrue="1">
      <formula>$G$26-$I$26=1</formula>
    </cfRule>
  </conditionalFormatting>
  <conditionalFormatting sqref="B47:H47">
    <cfRule type="expression" dxfId="18" priority="25" stopIfTrue="1">
      <formula>($F$27-$H$27)&lt;1</formula>
    </cfRule>
  </conditionalFormatting>
  <conditionalFormatting sqref="G29">
    <cfRule type="expression" dxfId="17" priority="26" stopIfTrue="1">
      <formula>$G$29-$I$29=1</formula>
    </cfRule>
  </conditionalFormatting>
  <conditionalFormatting sqref="B55:H55">
    <cfRule type="expression" dxfId="16" priority="27" stopIfTrue="1">
      <formula>AND(F29-H29&lt;1,G29=2)</formula>
    </cfRule>
  </conditionalFormatting>
  <conditionalFormatting sqref="B61:H61">
    <cfRule type="expression" dxfId="15" priority="28" stopIfTrue="1">
      <formula>OR($F$30-$H$30=0,$G$30-$I$30=0,NOT(I59))</formula>
    </cfRule>
  </conditionalFormatting>
  <conditionalFormatting sqref="B45:H45">
    <cfRule type="expression" dxfId="14" priority="29" stopIfTrue="1">
      <formula>OR($F$26-$H$26=0,$G$26-$I$26=0,NOT(I43))</formula>
    </cfRule>
  </conditionalFormatting>
  <conditionalFormatting sqref="G30">
    <cfRule type="expression" dxfId="13" priority="30" stopIfTrue="1">
      <formula>$G$30-$I$30=1</formula>
    </cfRule>
  </conditionalFormatting>
  <conditionalFormatting sqref="B54:H54">
    <cfRule type="expression" dxfId="12" priority="31" stopIfTrue="1">
      <formula>OR($F$29-$H$29&lt;1,NOT(I51))</formula>
    </cfRule>
  </conditionalFormatting>
  <conditionalFormatting sqref="B69:H69">
    <cfRule type="expression" dxfId="11" priority="32" stopIfTrue="1">
      <formula>($F$34-$H$34)&lt;1</formula>
    </cfRule>
  </conditionalFormatting>
  <conditionalFormatting sqref="F33">
    <cfRule type="expression" dxfId="10" priority="33" stopIfTrue="1">
      <formula>$F$33-$H$33=1</formula>
    </cfRule>
  </conditionalFormatting>
  <conditionalFormatting sqref="F31">
    <cfRule type="expression" dxfId="9" priority="34" stopIfTrue="1">
      <formula>$F$31-$H$31=1</formula>
    </cfRule>
  </conditionalFormatting>
  <conditionalFormatting sqref="F32">
    <cfRule type="expression" dxfId="8" priority="35" stopIfTrue="1">
      <formula>$F$32-$H$32=1</formula>
    </cfRule>
  </conditionalFormatting>
  <conditionalFormatting sqref="F34">
    <cfRule type="expression" dxfId="7" priority="36" stopIfTrue="1">
      <formula>$F$34-$H$34=1</formula>
    </cfRule>
  </conditionalFormatting>
  <conditionalFormatting sqref="B70:H70">
    <cfRule type="expression" dxfId="6" priority="37" stopIfTrue="1">
      <formula>OR($F$34-$H$34=0,NOT(I68))</formula>
    </cfRule>
  </conditionalFormatting>
  <conditionalFormatting sqref="B72:H72">
    <cfRule type="expression" dxfId="5" priority="38" stopIfTrue="1">
      <formula>OR($F$35-$H$35=0,NOT(I71))</formula>
    </cfRule>
  </conditionalFormatting>
  <conditionalFormatting sqref="B74:H74">
    <cfRule type="expression" dxfId="4" priority="39" stopIfTrue="1">
      <formula>OR($F$36-$H$36=0,NOT(I73))</formula>
    </cfRule>
  </conditionalFormatting>
  <conditionalFormatting sqref="F36">
    <cfRule type="expression" dxfId="3" priority="40" stopIfTrue="1">
      <formula>$F$36-$H$36=1</formula>
    </cfRule>
  </conditionalFormatting>
  <conditionalFormatting sqref="F37">
    <cfRule type="expression" dxfId="2" priority="41" stopIfTrue="1">
      <formula>$F$37-$H$37=1</formula>
    </cfRule>
  </conditionalFormatting>
  <conditionalFormatting sqref="B76:H76">
    <cfRule type="expression" dxfId="1" priority="42" stopIfTrue="1">
      <formula>OR($F$37-$H$37=0,NOT(I75))</formula>
    </cfRule>
  </conditionalFormatting>
  <conditionalFormatting sqref="F35">
    <cfRule type="expression" dxfId="0" priority="43" stopIfTrue="1">
      <formula>$F$35-$H$35=1</formula>
    </cfRule>
  </conditionalFormatting>
  <hyperlinks>
    <hyperlink ref="B4" r:id="rId1"/>
  </hyperlinks>
  <pageMargins left="0.59055118110236227" right="0.59055118110236227" top="0.78740157480314965" bottom="0.78740157480314965" header="0.39370078740157483" footer="0.39370078740157483"/>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rowBreaks count="2" manualBreakCount="2">
    <brk id="19" max="16383" man="1"/>
    <brk id="56"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095" r:id="rId5" name="Drop Down 47">
              <controlPr locked="0" defaultSize="0" autoLine="0" autoPict="0">
                <anchor moveWithCells="1">
                  <from>
                    <xdr:col>1</xdr:col>
                    <xdr:colOff>25400</xdr:colOff>
                    <xdr:row>38</xdr:row>
                    <xdr:rowOff>0</xdr:rowOff>
                  </from>
                  <to>
                    <xdr:col>7</xdr:col>
                    <xdr:colOff>368300</xdr:colOff>
                    <xdr:row>38</xdr:row>
                    <xdr:rowOff>215900</xdr:rowOff>
                  </to>
                </anchor>
              </controlPr>
            </control>
          </mc:Choice>
        </mc:AlternateContent>
        <mc:AlternateContent xmlns:mc="http://schemas.openxmlformats.org/markup-compatibility/2006">
          <mc:Choice Requires="x14">
            <control shapeId="2098" r:id="rId6" name="Drop Down 50">
              <controlPr locked="0" defaultSize="0" autoLine="0" autoPict="0">
                <anchor moveWithCells="1">
                  <from>
                    <xdr:col>1</xdr:col>
                    <xdr:colOff>25400</xdr:colOff>
                    <xdr:row>40</xdr:row>
                    <xdr:rowOff>31750</xdr:rowOff>
                  </from>
                  <to>
                    <xdr:col>7</xdr:col>
                    <xdr:colOff>368300</xdr:colOff>
                    <xdr:row>40</xdr:row>
                    <xdr:rowOff>234950</xdr:rowOff>
                  </to>
                </anchor>
              </controlPr>
            </control>
          </mc:Choice>
        </mc:AlternateContent>
        <mc:AlternateContent xmlns:mc="http://schemas.openxmlformats.org/markup-compatibility/2006">
          <mc:Choice Requires="x14">
            <control shapeId="2099" r:id="rId7" name="Drop Down 51">
              <controlPr locked="0" defaultSize="0" autoLine="0" autoPict="0">
                <anchor moveWithCells="1">
                  <from>
                    <xdr:col>1</xdr:col>
                    <xdr:colOff>25400</xdr:colOff>
                    <xdr:row>42</xdr:row>
                    <xdr:rowOff>31750</xdr:rowOff>
                  </from>
                  <to>
                    <xdr:col>7</xdr:col>
                    <xdr:colOff>368300</xdr:colOff>
                    <xdr:row>42</xdr:row>
                    <xdr:rowOff>234950</xdr:rowOff>
                  </to>
                </anchor>
              </controlPr>
            </control>
          </mc:Choice>
        </mc:AlternateContent>
        <mc:AlternateContent xmlns:mc="http://schemas.openxmlformats.org/markup-compatibility/2006">
          <mc:Choice Requires="x14">
            <control shapeId="2100" r:id="rId8" name="Drop Down 52">
              <controlPr locked="0" defaultSize="0" autoLine="0" autoPict="0">
                <anchor moveWithCells="1">
                  <from>
                    <xdr:col>1</xdr:col>
                    <xdr:colOff>25400</xdr:colOff>
                    <xdr:row>45</xdr:row>
                    <xdr:rowOff>31750</xdr:rowOff>
                  </from>
                  <to>
                    <xdr:col>7</xdr:col>
                    <xdr:colOff>368300</xdr:colOff>
                    <xdr:row>45</xdr:row>
                    <xdr:rowOff>234950</xdr:rowOff>
                  </to>
                </anchor>
              </controlPr>
            </control>
          </mc:Choice>
        </mc:AlternateContent>
        <mc:AlternateContent xmlns:mc="http://schemas.openxmlformats.org/markup-compatibility/2006">
          <mc:Choice Requires="x14">
            <control shapeId="2101" r:id="rId9" name="Drop Down 53">
              <controlPr locked="0" defaultSize="0" autoLine="0" autoPict="0">
                <anchor moveWithCells="1">
                  <from>
                    <xdr:col>1</xdr:col>
                    <xdr:colOff>25400</xdr:colOff>
                    <xdr:row>48</xdr:row>
                    <xdr:rowOff>31750</xdr:rowOff>
                  </from>
                  <to>
                    <xdr:col>7</xdr:col>
                    <xdr:colOff>368300</xdr:colOff>
                    <xdr:row>48</xdr:row>
                    <xdr:rowOff>234950</xdr:rowOff>
                  </to>
                </anchor>
              </controlPr>
            </control>
          </mc:Choice>
        </mc:AlternateContent>
        <mc:AlternateContent xmlns:mc="http://schemas.openxmlformats.org/markup-compatibility/2006">
          <mc:Choice Requires="x14">
            <control shapeId="2102" r:id="rId10" name="Drop Down 54">
              <controlPr locked="0" defaultSize="0" autoLine="0" autoPict="0">
                <anchor moveWithCells="1">
                  <from>
                    <xdr:col>1</xdr:col>
                    <xdr:colOff>25400</xdr:colOff>
                    <xdr:row>50</xdr:row>
                    <xdr:rowOff>31750</xdr:rowOff>
                  </from>
                  <to>
                    <xdr:col>7</xdr:col>
                    <xdr:colOff>368300</xdr:colOff>
                    <xdr:row>50</xdr:row>
                    <xdr:rowOff>222250</xdr:rowOff>
                  </to>
                </anchor>
              </controlPr>
            </control>
          </mc:Choice>
        </mc:AlternateContent>
        <mc:AlternateContent xmlns:mc="http://schemas.openxmlformats.org/markup-compatibility/2006">
          <mc:Choice Requires="x14">
            <control shapeId="2105" r:id="rId11" name="Drop Down 57">
              <controlPr locked="0" defaultSize="0" autoLine="0" autoPict="0">
                <anchor moveWithCells="1">
                  <from>
                    <xdr:col>1</xdr:col>
                    <xdr:colOff>25400</xdr:colOff>
                    <xdr:row>58</xdr:row>
                    <xdr:rowOff>31750</xdr:rowOff>
                  </from>
                  <to>
                    <xdr:col>7</xdr:col>
                    <xdr:colOff>368300</xdr:colOff>
                    <xdr:row>58</xdr:row>
                    <xdr:rowOff>222250</xdr:rowOff>
                  </to>
                </anchor>
              </controlPr>
            </control>
          </mc:Choice>
        </mc:AlternateContent>
        <mc:AlternateContent xmlns:mc="http://schemas.openxmlformats.org/markup-compatibility/2006">
          <mc:Choice Requires="x14">
            <control shapeId="2117" r:id="rId12" name="Drop Down 69">
              <controlPr locked="0" defaultSize="0" autoLine="0" autoPict="0">
                <anchor moveWithCells="1">
                  <from>
                    <xdr:col>1</xdr:col>
                    <xdr:colOff>25400</xdr:colOff>
                    <xdr:row>61</xdr:row>
                    <xdr:rowOff>31750</xdr:rowOff>
                  </from>
                  <to>
                    <xdr:col>7</xdr:col>
                    <xdr:colOff>368300</xdr:colOff>
                    <xdr:row>61</xdr:row>
                    <xdr:rowOff>222250</xdr:rowOff>
                  </to>
                </anchor>
              </controlPr>
            </control>
          </mc:Choice>
        </mc:AlternateContent>
        <mc:AlternateContent xmlns:mc="http://schemas.openxmlformats.org/markup-compatibility/2006">
          <mc:Choice Requires="x14">
            <control shapeId="2118" r:id="rId13" name="Drop Down 70">
              <controlPr locked="0" defaultSize="0" autoLine="0" autoPict="0">
                <anchor moveWithCells="1">
                  <from>
                    <xdr:col>1</xdr:col>
                    <xdr:colOff>25400</xdr:colOff>
                    <xdr:row>63</xdr:row>
                    <xdr:rowOff>31750</xdr:rowOff>
                  </from>
                  <to>
                    <xdr:col>7</xdr:col>
                    <xdr:colOff>368300</xdr:colOff>
                    <xdr:row>63</xdr:row>
                    <xdr:rowOff>222250</xdr:rowOff>
                  </to>
                </anchor>
              </controlPr>
            </control>
          </mc:Choice>
        </mc:AlternateContent>
        <mc:AlternateContent xmlns:mc="http://schemas.openxmlformats.org/markup-compatibility/2006">
          <mc:Choice Requires="x14">
            <control shapeId="2119" r:id="rId14" name="Drop Down 71">
              <controlPr locked="0" defaultSize="0" autoLine="0" autoPict="0">
                <anchor moveWithCells="1">
                  <from>
                    <xdr:col>1</xdr:col>
                    <xdr:colOff>25400</xdr:colOff>
                    <xdr:row>65</xdr:row>
                    <xdr:rowOff>31750</xdr:rowOff>
                  </from>
                  <to>
                    <xdr:col>7</xdr:col>
                    <xdr:colOff>368300</xdr:colOff>
                    <xdr:row>65</xdr:row>
                    <xdr:rowOff>222250</xdr:rowOff>
                  </to>
                </anchor>
              </controlPr>
            </control>
          </mc:Choice>
        </mc:AlternateContent>
        <mc:AlternateContent xmlns:mc="http://schemas.openxmlformats.org/markup-compatibility/2006">
          <mc:Choice Requires="x14">
            <control shapeId="2121" r:id="rId15" name="Drop Down 73">
              <controlPr locked="0" defaultSize="0" autoLine="0" autoPict="0">
                <anchor moveWithCells="1">
                  <from>
                    <xdr:col>1</xdr:col>
                    <xdr:colOff>25400</xdr:colOff>
                    <xdr:row>43</xdr:row>
                    <xdr:rowOff>31750</xdr:rowOff>
                  </from>
                  <to>
                    <xdr:col>7</xdr:col>
                    <xdr:colOff>368300</xdr:colOff>
                    <xdr:row>43</xdr:row>
                    <xdr:rowOff>234950</xdr:rowOff>
                  </to>
                </anchor>
              </controlPr>
            </control>
          </mc:Choice>
        </mc:AlternateContent>
        <mc:AlternateContent xmlns:mc="http://schemas.openxmlformats.org/markup-compatibility/2006">
          <mc:Choice Requires="x14">
            <control shapeId="2122" r:id="rId16" name="Drop Down 74">
              <controlPr locked="0" defaultSize="0" autoLine="0" autoPict="0">
                <anchor moveWithCells="1">
                  <from>
                    <xdr:col>1</xdr:col>
                    <xdr:colOff>25400</xdr:colOff>
                    <xdr:row>52</xdr:row>
                    <xdr:rowOff>31750</xdr:rowOff>
                  </from>
                  <to>
                    <xdr:col>7</xdr:col>
                    <xdr:colOff>368300</xdr:colOff>
                    <xdr:row>52</xdr:row>
                    <xdr:rowOff>222250</xdr:rowOff>
                  </to>
                </anchor>
              </controlPr>
            </control>
          </mc:Choice>
        </mc:AlternateContent>
        <mc:AlternateContent xmlns:mc="http://schemas.openxmlformats.org/markup-compatibility/2006">
          <mc:Choice Requires="x14">
            <control shapeId="2123" r:id="rId17" name="Drop Down 75">
              <controlPr locked="0" defaultSize="0" autoLine="0" autoPict="0">
                <anchor moveWithCells="1">
                  <from>
                    <xdr:col>1</xdr:col>
                    <xdr:colOff>25400</xdr:colOff>
                    <xdr:row>59</xdr:row>
                    <xdr:rowOff>31750</xdr:rowOff>
                  </from>
                  <to>
                    <xdr:col>7</xdr:col>
                    <xdr:colOff>368300</xdr:colOff>
                    <xdr:row>59</xdr:row>
                    <xdr:rowOff>234950</xdr:rowOff>
                  </to>
                </anchor>
              </controlPr>
            </control>
          </mc:Choice>
        </mc:AlternateContent>
        <mc:AlternateContent xmlns:mc="http://schemas.openxmlformats.org/markup-compatibility/2006">
          <mc:Choice Requires="x14">
            <control shapeId="2124" r:id="rId18" name="Drop Down 76">
              <controlPr locked="0" defaultSize="0" autoLine="0" autoPict="0">
                <anchor moveWithCells="1">
                  <from>
                    <xdr:col>6</xdr:col>
                    <xdr:colOff>6350</xdr:colOff>
                    <xdr:row>16</xdr:row>
                    <xdr:rowOff>50800</xdr:rowOff>
                  </from>
                  <to>
                    <xdr:col>7</xdr:col>
                    <xdr:colOff>0</xdr:colOff>
                    <xdr:row>16</xdr:row>
                    <xdr:rowOff>336550</xdr:rowOff>
                  </to>
                </anchor>
              </controlPr>
            </control>
          </mc:Choice>
        </mc:AlternateContent>
        <mc:AlternateContent xmlns:mc="http://schemas.openxmlformats.org/markup-compatibility/2006">
          <mc:Choice Requires="x14">
            <control shapeId="2125" r:id="rId19" name="Drop Down 77">
              <controlPr locked="0" defaultSize="0" autoLine="0" autoPict="0">
                <anchor moveWithCells="1">
                  <from>
                    <xdr:col>1</xdr:col>
                    <xdr:colOff>25400</xdr:colOff>
                    <xdr:row>67</xdr:row>
                    <xdr:rowOff>31750</xdr:rowOff>
                  </from>
                  <to>
                    <xdr:col>7</xdr:col>
                    <xdr:colOff>368300</xdr:colOff>
                    <xdr:row>67</xdr:row>
                    <xdr:rowOff>222250</xdr:rowOff>
                  </to>
                </anchor>
              </controlPr>
            </control>
          </mc:Choice>
        </mc:AlternateContent>
        <mc:AlternateContent xmlns:mc="http://schemas.openxmlformats.org/markup-compatibility/2006">
          <mc:Choice Requires="x14">
            <control shapeId="2126" r:id="rId20" name="Drop Down 78">
              <controlPr locked="0" defaultSize="0" autoLine="0" autoPict="0">
                <anchor moveWithCells="1">
                  <from>
                    <xdr:col>1</xdr:col>
                    <xdr:colOff>25400</xdr:colOff>
                    <xdr:row>70</xdr:row>
                    <xdr:rowOff>31750</xdr:rowOff>
                  </from>
                  <to>
                    <xdr:col>7</xdr:col>
                    <xdr:colOff>368300</xdr:colOff>
                    <xdr:row>71</xdr:row>
                    <xdr:rowOff>25400</xdr:rowOff>
                  </to>
                </anchor>
              </controlPr>
            </control>
          </mc:Choice>
        </mc:AlternateContent>
        <mc:AlternateContent xmlns:mc="http://schemas.openxmlformats.org/markup-compatibility/2006">
          <mc:Choice Requires="x14">
            <control shapeId="2127" r:id="rId21" name="Drop Down 79">
              <controlPr locked="0" defaultSize="0" autoLine="0" autoPict="0">
                <anchor moveWithCells="1">
                  <from>
                    <xdr:col>1</xdr:col>
                    <xdr:colOff>25400</xdr:colOff>
                    <xdr:row>72</xdr:row>
                    <xdr:rowOff>31750</xdr:rowOff>
                  </from>
                  <to>
                    <xdr:col>7</xdr:col>
                    <xdr:colOff>368300</xdr:colOff>
                    <xdr:row>73</xdr:row>
                    <xdr:rowOff>25400</xdr:rowOff>
                  </to>
                </anchor>
              </controlPr>
            </control>
          </mc:Choice>
        </mc:AlternateContent>
        <mc:AlternateContent xmlns:mc="http://schemas.openxmlformats.org/markup-compatibility/2006">
          <mc:Choice Requires="x14">
            <control shapeId="2128" r:id="rId22" name="Drop Down 80">
              <controlPr locked="0" defaultSize="0" autoLine="0" autoPict="0">
                <anchor moveWithCells="1">
                  <from>
                    <xdr:col>1</xdr:col>
                    <xdr:colOff>25400</xdr:colOff>
                    <xdr:row>74</xdr:row>
                    <xdr:rowOff>31750</xdr:rowOff>
                  </from>
                  <to>
                    <xdr:col>7</xdr:col>
                    <xdr:colOff>368300</xdr:colOff>
                    <xdr:row>75</xdr:row>
                    <xdr:rowOff>25400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6">
    <pageSetUpPr fitToPage="1"/>
  </sheetPr>
  <dimension ref="A1:H38"/>
  <sheetViews>
    <sheetView workbookViewId="0">
      <selection activeCell="A2" sqref="A2:G2"/>
    </sheetView>
  </sheetViews>
  <sheetFormatPr baseColWidth="10" defaultColWidth="11.453125" defaultRowHeight="15.5" x14ac:dyDescent="0.35"/>
  <cols>
    <col min="1" max="7" width="12.6328125" style="1" customWidth="1"/>
    <col min="8" max="16384" width="11.453125" style="1"/>
  </cols>
  <sheetData>
    <row r="1" spans="1:8" x14ac:dyDescent="0.35">
      <c r="A1" s="1" t="s">
        <v>19</v>
      </c>
      <c r="H1" s="90">
        <f>COUNTA(A2:G38)</f>
        <v>0</v>
      </c>
    </row>
    <row r="2" spans="1:8" x14ac:dyDescent="0.35">
      <c r="A2" s="146"/>
      <c r="B2" s="146"/>
      <c r="C2" s="146"/>
      <c r="D2" s="146"/>
      <c r="E2" s="146"/>
      <c r="F2" s="146"/>
      <c r="G2" s="146"/>
    </row>
    <row r="3" spans="1:8" x14ac:dyDescent="0.35">
      <c r="A3" s="146"/>
      <c r="B3" s="146"/>
      <c r="C3" s="146"/>
      <c r="D3" s="146"/>
      <c r="E3" s="146"/>
      <c r="F3" s="146"/>
      <c r="G3" s="146"/>
    </row>
    <row r="4" spans="1:8" x14ac:dyDescent="0.35">
      <c r="A4" s="146"/>
      <c r="B4" s="146"/>
      <c r="C4" s="146"/>
      <c r="D4" s="146"/>
      <c r="E4" s="146"/>
      <c r="F4" s="146"/>
      <c r="G4" s="146"/>
    </row>
    <row r="5" spans="1:8" x14ac:dyDescent="0.35">
      <c r="A5" s="146"/>
      <c r="B5" s="146"/>
      <c r="C5" s="146"/>
      <c r="D5" s="146"/>
      <c r="E5" s="146"/>
      <c r="F5" s="146"/>
      <c r="G5" s="146"/>
    </row>
    <row r="6" spans="1:8" x14ac:dyDescent="0.35">
      <c r="A6" s="146"/>
      <c r="B6" s="146"/>
      <c r="C6" s="146"/>
      <c r="D6" s="146"/>
      <c r="E6" s="146"/>
      <c r="F6" s="146"/>
      <c r="G6" s="146"/>
    </row>
    <row r="7" spans="1:8" x14ac:dyDescent="0.35">
      <c r="A7" s="146"/>
      <c r="B7" s="146"/>
      <c r="C7" s="146"/>
      <c r="D7" s="146"/>
      <c r="E7" s="146"/>
      <c r="F7" s="146"/>
      <c r="G7" s="146"/>
    </row>
    <row r="8" spans="1:8" x14ac:dyDescent="0.35">
      <c r="A8" s="146"/>
      <c r="B8" s="146"/>
      <c r="C8" s="146"/>
      <c r="D8" s="146"/>
      <c r="E8" s="146"/>
      <c r="F8" s="146"/>
      <c r="G8" s="146"/>
    </row>
    <row r="9" spans="1:8" x14ac:dyDescent="0.35">
      <c r="A9" s="146"/>
      <c r="B9" s="146"/>
      <c r="C9" s="146"/>
      <c r="D9" s="146"/>
      <c r="E9" s="146"/>
      <c r="F9" s="146"/>
      <c r="G9" s="146"/>
    </row>
    <row r="10" spans="1:8" x14ac:dyDescent="0.35">
      <c r="A10" s="146"/>
      <c r="B10" s="146"/>
      <c r="C10" s="146"/>
      <c r="D10" s="146"/>
      <c r="E10" s="146"/>
      <c r="F10" s="146"/>
      <c r="G10" s="146"/>
    </row>
    <row r="11" spans="1:8" x14ac:dyDescent="0.35">
      <c r="A11" s="146"/>
      <c r="B11" s="146"/>
      <c r="C11" s="146"/>
      <c r="D11" s="146"/>
      <c r="E11" s="146"/>
      <c r="F11" s="146"/>
      <c r="G11" s="146"/>
    </row>
    <row r="12" spans="1:8" x14ac:dyDescent="0.35">
      <c r="A12" s="146"/>
      <c r="B12" s="146"/>
      <c r="C12" s="146"/>
      <c r="D12" s="146"/>
      <c r="E12" s="146"/>
      <c r="F12" s="146"/>
      <c r="G12" s="146"/>
    </row>
    <row r="13" spans="1:8" x14ac:dyDescent="0.35">
      <c r="A13" s="146"/>
      <c r="B13" s="146"/>
      <c r="C13" s="146"/>
      <c r="D13" s="146"/>
      <c r="E13" s="146"/>
      <c r="F13" s="146"/>
      <c r="G13" s="146"/>
    </row>
    <row r="14" spans="1:8" x14ac:dyDescent="0.35">
      <c r="A14" s="146"/>
      <c r="B14" s="146"/>
      <c r="C14" s="146"/>
      <c r="D14" s="146"/>
      <c r="E14" s="146"/>
      <c r="F14" s="146"/>
      <c r="G14" s="146"/>
    </row>
    <row r="15" spans="1:8" x14ac:dyDescent="0.35">
      <c r="A15" s="146"/>
      <c r="B15" s="146"/>
      <c r="C15" s="146"/>
      <c r="D15" s="146"/>
      <c r="E15" s="146"/>
      <c r="F15" s="146"/>
      <c r="G15" s="146"/>
    </row>
    <row r="16" spans="1:8" x14ac:dyDescent="0.35">
      <c r="A16" s="146"/>
      <c r="B16" s="146"/>
      <c r="C16" s="146"/>
      <c r="D16" s="146"/>
      <c r="E16" s="146"/>
      <c r="F16" s="146"/>
      <c r="G16" s="146"/>
    </row>
    <row r="17" spans="1:7" x14ac:dyDescent="0.35">
      <c r="A17" s="146"/>
      <c r="B17" s="146"/>
      <c r="C17" s="146"/>
      <c r="D17" s="146"/>
      <c r="E17" s="146"/>
      <c r="F17" s="146"/>
      <c r="G17" s="146"/>
    </row>
    <row r="18" spans="1:7" x14ac:dyDescent="0.35">
      <c r="A18" s="146"/>
      <c r="B18" s="146"/>
      <c r="C18" s="146"/>
      <c r="D18" s="146"/>
      <c r="E18" s="146"/>
      <c r="F18" s="146"/>
      <c r="G18" s="146"/>
    </row>
    <row r="19" spans="1:7" x14ac:dyDescent="0.35">
      <c r="A19" s="146"/>
      <c r="B19" s="146"/>
      <c r="C19" s="146"/>
      <c r="D19" s="146"/>
      <c r="E19" s="146"/>
      <c r="F19" s="146"/>
      <c r="G19" s="146"/>
    </row>
    <row r="20" spans="1:7" x14ac:dyDescent="0.35">
      <c r="A20" s="146"/>
      <c r="B20" s="146"/>
      <c r="C20" s="146"/>
      <c r="D20" s="146"/>
      <c r="E20" s="146"/>
      <c r="F20" s="146"/>
      <c r="G20" s="146"/>
    </row>
    <row r="21" spans="1:7" x14ac:dyDescent="0.35">
      <c r="A21" s="146"/>
      <c r="B21" s="146"/>
      <c r="C21" s="146"/>
      <c r="D21" s="146"/>
      <c r="E21" s="146"/>
      <c r="F21" s="146"/>
      <c r="G21" s="146"/>
    </row>
    <row r="22" spans="1:7" x14ac:dyDescent="0.35">
      <c r="A22" s="146"/>
      <c r="B22" s="146"/>
      <c r="C22" s="146"/>
      <c r="D22" s="146"/>
      <c r="E22" s="146"/>
      <c r="F22" s="146"/>
      <c r="G22" s="146"/>
    </row>
    <row r="23" spans="1:7" x14ac:dyDescent="0.35">
      <c r="A23" s="146"/>
      <c r="B23" s="146"/>
      <c r="C23" s="146"/>
      <c r="D23" s="146"/>
      <c r="E23" s="146"/>
      <c r="F23" s="146"/>
      <c r="G23" s="146"/>
    </row>
    <row r="24" spans="1:7" x14ac:dyDescent="0.35">
      <c r="A24" s="146"/>
      <c r="B24" s="146"/>
      <c r="C24" s="146"/>
      <c r="D24" s="146"/>
      <c r="E24" s="146"/>
      <c r="F24" s="146"/>
      <c r="G24" s="146"/>
    </row>
    <row r="25" spans="1:7" x14ac:dyDescent="0.35">
      <c r="A25" s="146"/>
      <c r="B25" s="146"/>
      <c r="C25" s="146"/>
      <c r="D25" s="146"/>
      <c r="E25" s="146"/>
      <c r="F25" s="146"/>
      <c r="G25" s="146"/>
    </row>
    <row r="26" spans="1:7" x14ac:dyDescent="0.35">
      <c r="A26" s="146"/>
      <c r="B26" s="146"/>
      <c r="C26" s="146"/>
      <c r="D26" s="146"/>
      <c r="E26" s="146"/>
      <c r="F26" s="146"/>
      <c r="G26" s="146"/>
    </row>
    <row r="27" spans="1:7" x14ac:dyDescent="0.35">
      <c r="A27" s="146"/>
      <c r="B27" s="146"/>
      <c r="C27" s="146"/>
      <c r="D27" s="146"/>
      <c r="E27" s="146"/>
      <c r="F27" s="146"/>
      <c r="G27" s="146"/>
    </row>
    <row r="28" spans="1:7" x14ac:dyDescent="0.35">
      <c r="A28" s="146"/>
      <c r="B28" s="146"/>
      <c r="C28" s="146"/>
      <c r="D28" s="146"/>
      <c r="E28" s="146"/>
      <c r="F28" s="146"/>
      <c r="G28" s="146"/>
    </row>
    <row r="29" spans="1:7" x14ac:dyDescent="0.35">
      <c r="A29" s="146"/>
      <c r="B29" s="146"/>
      <c r="C29" s="146"/>
      <c r="D29" s="146"/>
      <c r="E29" s="146"/>
      <c r="F29" s="146"/>
      <c r="G29" s="146"/>
    </row>
    <row r="30" spans="1:7" x14ac:dyDescent="0.35">
      <c r="A30" s="146"/>
      <c r="B30" s="146"/>
      <c r="C30" s="146"/>
      <c r="D30" s="146"/>
      <c r="E30" s="146"/>
      <c r="F30" s="146"/>
      <c r="G30" s="146"/>
    </row>
    <row r="31" spans="1:7" x14ac:dyDescent="0.35">
      <c r="A31" s="146"/>
      <c r="B31" s="146"/>
      <c r="C31" s="146"/>
      <c r="D31" s="146"/>
      <c r="E31" s="146"/>
      <c r="F31" s="146"/>
      <c r="G31" s="146"/>
    </row>
    <row r="32" spans="1:7" x14ac:dyDescent="0.35">
      <c r="A32" s="146"/>
      <c r="B32" s="146"/>
      <c r="C32" s="146"/>
      <c r="D32" s="146"/>
      <c r="E32" s="146"/>
      <c r="F32" s="146"/>
      <c r="G32" s="146"/>
    </row>
    <row r="33" spans="1:7" x14ac:dyDescent="0.35">
      <c r="A33" s="146"/>
      <c r="B33" s="146"/>
      <c r="C33" s="146"/>
      <c r="D33" s="146"/>
      <c r="E33" s="146"/>
      <c r="F33" s="146"/>
      <c r="G33" s="146"/>
    </row>
    <row r="34" spans="1:7" x14ac:dyDescent="0.35">
      <c r="A34" s="146"/>
      <c r="B34" s="146"/>
      <c r="C34" s="146"/>
      <c r="D34" s="146"/>
      <c r="E34" s="146"/>
      <c r="F34" s="146"/>
      <c r="G34" s="146"/>
    </row>
    <row r="35" spans="1:7" x14ac:dyDescent="0.35">
      <c r="A35" s="146"/>
      <c r="B35" s="146"/>
      <c r="C35" s="146"/>
      <c r="D35" s="146"/>
      <c r="E35" s="146"/>
      <c r="F35" s="146"/>
      <c r="G35" s="146"/>
    </row>
    <row r="36" spans="1:7" x14ac:dyDescent="0.35">
      <c r="A36" s="146"/>
      <c r="B36" s="146"/>
      <c r="C36" s="146"/>
      <c r="D36" s="146"/>
      <c r="E36" s="146"/>
      <c r="F36" s="146"/>
      <c r="G36" s="146"/>
    </row>
    <row r="37" spans="1:7" x14ac:dyDescent="0.35">
      <c r="A37" s="146"/>
      <c r="B37" s="146"/>
      <c r="C37" s="146"/>
      <c r="D37" s="146"/>
      <c r="E37" s="146"/>
      <c r="F37" s="146"/>
      <c r="G37" s="146"/>
    </row>
    <row r="38" spans="1:7" x14ac:dyDescent="0.35">
      <c r="A38" s="146"/>
      <c r="B38" s="146"/>
      <c r="C38" s="146"/>
      <c r="D38" s="146"/>
      <c r="E38" s="146"/>
      <c r="F38" s="146"/>
      <c r="G38" s="146"/>
    </row>
  </sheetData>
  <sheetProtection password="CAA1" sheet="1" objects="1" scenarios="1"/>
  <mergeCells count="37">
    <mergeCell ref="A32:G32"/>
    <mergeCell ref="A33:G33"/>
    <mergeCell ref="A38:G38"/>
    <mergeCell ref="A34:G34"/>
    <mergeCell ref="A35:G35"/>
    <mergeCell ref="A36:G36"/>
    <mergeCell ref="A37:G37"/>
    <mergeCell ref="A31:G31"/>
    <mergeCell ref="A20:G20"/>
    <mergeCell ref="A21:G21"/>
    <mergeCell ref="A22:G22"/>
    <mergeCell ref="A23:G23"/>
    <mergeCell ref="A24:G24"/>
    <mergeCell ref="A25:G25"/>
    <mergeCell ref="A26:G26"/>
    <mergeCell ref="A27:G27"/>
    <mergeCell ref="A28:G28"/>
    <mergeCell ref="A29:G29"/>
    <mergeCell ref="A30:G30"/>
    <mergeCell ref="A19:G19"/>
    <mergeCell ref="A8:G8"/>
    <mergeCell ref="A9:G9"/>
    <mergeCell ref="A10:G10"/>
    <mergeCell ref="A11:G11"/>
    <mergeCell ref="A12:G12"/>
    <mergeCell ref="A13:G13"/>
    <mergeCell ref="A14:G14"/>
    <mergeCell ref="A15:G15"/>
    <mergeCell ref="A16:G16"/>
    <mergeCell ref="A17:G17"/>
    <mergeCell ref="A18:G18"/>
    <mergeCell ref="A7:G7"/>
    <mergeCell ref="A2:G2"/>
    <mergeCell ref="A3:G3"/>
    <mergeCell ref="A4:G4"/>
    <mergeCell ref="A5:G5"/>
    <mergeCell ref="A6:G6"/>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7"/>
  <dimension ref="A1:C21"/>
  <sheetViews>
    <sheetView workbookViewId="0">
      <selection activeCell="A2" sqref="A2:G2"/>
    </sheetView>
  </sheetViews>
  <sheetFormatPr baseColWidth="10" defaultColWidth="11.453125" defaultRowHeight="14" x14ac:dyDescent="0.3"/>
  <cols>
    <col min="1" max="1" width="13.08984375" style="23" customWidth="1"/>
    <col min="2" max="2" width="55.08984375" style="75" customWidth="1"/>
    <col min="3" max="16384" width="11.453125" style="23"/>
  </cols>
  <sheetData>
    <row r="1" spans="1:3" ht="14.5" thickBot="1" x14ac:dyDescent="0.35">
      <c r="A1" s="23" t="s">
        <v>77</v>
      </c>
      <c r="B1" s="75">
        <v>19</v>
      </c>
      <c r="C1" s="23">
        <f>MAX($A$3:$A$36)-1</f>
        <v>18</v>
      </c>
    </row>
    <row r="2" spans="1:3" ht="14.5" thickTop="1" x14ac:dyDescent="0.3">
      <c r="A2" s="25" t="s">
        <v>36</v>
      </c>
      <c r="B2" s="74" t="s">
        <v>37</v>
      </c>
    </row>
    <row r="3" spans="1:3" x14ac:dyDescent="0.3">
      <c r="A3" s="26">
        <v>1</v>
      </c>
      <c r="B3" s="72" t="s">
        <v>88</v>
      </c>
      <c r="C3" s="71"/>
    </row>
    <row r="4" spans="1:3" x14ac:dyDescent="0.3">
      <c r="A4" s="26">
        <v>2</v>
      </c>
      <c r="B4" s="72" t="s">
        <v>89</v>
      </c>
      <c r="C4" s="23" t="s">
        <v>39</v>
      </c>
    </row>
    <row r="5" spans="1:3" x14ac:dyDescent="0.3">
      <c r="A5" s="26">
        <v>3</v>
      </c>
      <c r="B5" s="72" t="s">
        <v>90</v>
      </c>
    </row>
    <row r="6" spans="1:3" x14ac:dyDescent="0.3">
      <c r="A6" s="26">
        <v>4</v>
      </c>
      <c r="B6" s="72" t="s">
        <v>91</v>
      </c>
    </row>
    <row r="7" spans="1:3" ht="28" x14ac:dyDescent="0.3">
      <c r="A7" s="26">
        <v>5</v>
      </c>
      <c r="B7" s="72" t="s">
        <v>92</v>
      </c>
    </row>
    <row r="8" spans="1:3" x14ac:dyDescent="0.3">
      <c r="A8" s="26">
        <v>6</v>
      </c>
      <c r="B8" s="72" t="s">
        <v>149</v>
      </c>
    </row>
    <row r="9" spans="1:3" x14ac:dyDescent="0.3">
      <c r="A9" s="26">
        <v>7</v>
      </c>
      <c r="B9" s="72" t="s">
        <v>175</v>
      </c>
    </row>
    <row r="10" spans="1:3" x14ac:dyDescent="0.3">
      <c r="A10" s="26">
        <v>8</v>
      </c>
      <c r="B10" s="72" t="s">
        <v>93</v>
      </c>
    </row>
    <row r="11" spans="1:3" x14ac:dyDescent="0.3">
      <c r="A11" s="26">
        <v>9</v>
      </c>
      <c r="B11" s="72" t="s">
        <v>94</v>
      </c>
    </row>
    <row r="12" spans="1:3" x14ac:dyDescent="0.3">
      <c r="A12" s="26">
        <v>10</v>
      </c>
      <c r="B12" s="72" t="s">
        <v>177</v>
      </c>
      <c r="C12" s="69"/>
    </row>
    <row r="13" spans="1:3" ht="28" x14ac:dyDescent="0.3">
      <c r="A13" s="26">
        <v>11</v>
      </c>
      <c r="B13" s="72" t="s">
        <v>197</v>
      </c>
      <c r="C13" s="69"/>
    </row>
    <row r="14" spans="1:3" x14ac:dyDescent="0.3">
      <c r="A14" s="26">
        <v>12</v>
      </c>
      <c r="B14" s="72" t="s">
        <v>196</v>
      </c>
      <c r="C14" s="69"/>
    </row>
    <row r="15" spans="1:3" x14ac:dyDescent="0.3">
      <c r="A15" s="26">
        <v>13</v>
      </c>
      <c r="B15" s="72" t="s">
        <v>204</v>
      </c>
      <c r="C15" s="69"/>
    </row>
    <row r="16" spans="1:3" x14ac:dyDescent="0.3">
      <c r="A16" s="26">
        <v>14</v>
      </c>
      <c r="B16" s="72" t="s">
        <v>232</v>
      </c>
      <c r="C16" s="69"/>
    </row>
    <row r="17" spans="1:3" x14ac:dyDescent="0.3">
      <c r="A17" s="26">
        <v>15</v>
      </c>
      <c r="B17" s="72" t="s">
        <v>274</v>
      </c>
      <c r="C17" s="69"/>
    </row>
    <row r="18" spans="1:3" x14ac:dyDescent="0.3">
      <c r="A18" s="26">
        <v>16</v>
      </c>
      <c r="B18" s="72" t="s">
        <v>277</v>
      </c>
      <c r="C18" s="69"/>
    </row>
    <row r="19" spans="1:3" x14ac:dyDescent="0.3">
      <c r="A19" s="26">
        <v>17</v>
      </c>
      <c r="B19" s="72" t="s">
        <v>285</v>
      </c>
      <c r="C19" s="69"/>
    </row>
    <row r="20" spans="1:3" x14ac:dyDescent="0.3">
      <c r="A20" s="26">
        <v>18</v>
      </c>
      <c r="B20" s="72" t="s">
        <v>219</v>
      </c>
    </row>
    <row r="21" spans="1:3" x14ac:dyDescent="0.3">
      <c r="A21" s="26">
        <v>19</v>
      </c>
      <c r="B21" s="72" t="s">
        <v>218</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dimension ref="A1:C21"/>
  <sheetViews>
    <sheetView workbookViewId="0">
      <selection activeCell="A2" sqref="A2:G2"/>
    </sheetView>
  </sheetViews>
  <sheetFormatPr baseColWidth="10" defaultColWidth="11.453125" defaultRowHeight="14" x14ac:dyDescent="0.3"/>
  <cols>
    <col min="1" max="1" width="13.08984375" style="23" customWidth="1"/>
    <col min="2" max="2" width="55.08984375" style="23" customWidth="1"/>
    <col min="3" max="16384" width="11.453125" style="23"/>
  </cols>
  <sheetData>
    <row r="1" spans="1:3" ht="14.5" thickBot="1" x14ac:dyDescent="0.35">
      <c r="A1" s="70" t="s">
        <v>78</v>
      </c>
      <c r="B1" s="28">
        <v>19</v>
      </c>
      <c r="C1" s="23">
        <f>MAX($A$3:$A$21)-1</f>
        <v>18</v>
      </c>
    </row>
    <row r="2" spans="1:3" ht="14.5" thickTop="1" x14ac:dyDescent="0.3">
      <c r="A2" s="25" t="s">
        <v>36</v>
      </c>
      <c r="B2" s="25" t="s">
        <v>37</v>
      </c>
      <c r="C2" s="23" t="s">
        <v>38</v>
      </c>
    </row>
    <row r="3" spans="1:3" x14ac:dyDescent="0.3">
      <c r="A3" s="26">
        <v>1</v>
      </c>
      <c r="B3" s="26" t="s">
        <v>88</v>
      </c>
      <c r="C3" s="71"/>
    </row>
    <row r="4" spans="1:3" x14ac:dyDescent="0.3">
      <c r="A4" s="26">
        <v>2</v>
      </c>
      <c r="B4" s="26" t="s">
        <v>89</v>
      </c>
      <c r="C4" s="23" t="s">
        <v>39</v>
      </c>
    </row>
    <row r="5" spans="1:3" x14ac:dyDescent="0.3">
      <c r="A5" s="26">
        <v>3</v>
      </c>
      <c r="B5" s="26" t="s">
        <v>90</v>
      </c>
    </row>
    <row r="6" spans="1:3" x14ac:dyDescent="0.3">
      <c r="A6" s="26">
        <v>4</v>
      </c>
      <c r="B6" s="26" t="s">
        <v>91</v>
      </c>
    </row>
    <row r="7" spans="1:3" ht="28" x14ac:dyDescent="0.3">
      <c r="A7" s="26">
        <v>5</v>
      </c>
      <c r="B7" s="26" t="s">
        <v>92</v>
      </c>
    </row>
    <row r="8" spans="1:3" x14ac:dyDescent="0.3">
      <c r="A8" s="26">
        <v>6</v>
      </c>
      <c r="B8" s="26" t="s">
        <v>149</v>
      </c>
    </row>
    <row r="9" spans="1:3" ht="15.75" customHeight="1" x14ac:dyDescent="0.3">
      <c r="A9" s="26">
        <v>7</v>
      </c>
      <c r="B9" s="26" t="s">
        <v>175</v>
      </c>
    </row>
    <row r="10" spans="1:3" ht="15.75" customHeight="1" x14ac:dyDescent="0.3">
      <c r="A10" s="26">
        <v>8</v>
      </c>
      <c r="B10" s="26" t="s">
        <v>93</v>
      </c>
    </row>
    <row r="11" spans="1:3" ht="15.75" customHeight="1" x14ac:dyDescent="0.3">
      <c r="A11" s="26">
        <v>9</v>
      </c>
      <c r="B11" s="26" t="s">
        <v>94</v>
      </c>
    </row>
    <row r="12" spans="1:3" ht="15.75" customHeight="1" x14ac:dyDescent="0.3">
      <c r="A12" s="26">
        <v>10</v>
      </c>
      <c r="B12" s="26" t="s">
        <v>177</v>
      </c>
      <c r="C12" s="69"/>
    </row>
    <row r="13" spans="1:3" ht="15.75" customHeight="1" x14ac:dyDescent="0.3">
      <c r="A13" s="26">
        <v>11</v>
      </c>
      <c r="B13" s="72" t="s">
        <v>197</v>
      </c>
      <c r="C13" s="69"/>
    </row>
    <row r="14" spans="1:3" ht="15.75" customHeight="1" x14ac:dyDescent="0.3">
      <c r="A14" s="26">
        <v>12</v>
      </c>
      <c r="B14" s="26" t="s">
        <v>196</v>
      </c>
      <c r="C14" s="69"/>
    </row>
    <row r="15" spans="1:3" ht="15.75" customHeight="1" x14ac:dyDescent="0.3">
      <c r="A15" s="26">
        <v>13</v>
      </c>
      <c r="B15" s="72" t="s">
        <v>204</v>
      </c>
      <c r="C15" s="69"/>
    </row>
    <row r="16" spans="1:3" ht="15.75" customHeight="1" x14ac:dyDescent="0.3">
      <c r="A16" s="26">
        <v>14</v>
      </c>
      <c r="B16" s="72" t="s">
        <v>232</v>
      </c>
      <c r="C16" s="69"/>
    </row>
    <row r="17" spans="1:3" ht="15.75" customHeight="1" x14ac:dyDescent="0.3">
      <c r="A17" s="26">
        <v>15</v>
      </c>
      <c r="B17" s="72" t="s">
        <v>274</v>
      </c>
      <c r="C17" s="69"/>
    </row>
    <row r="18" spans="1:3" ht="15.75" customHeight="1" x14ac:dyDescent="0.3">
      <c r="A18" s="26">
        <v>16</v>
      </c>
      <c r="B18" s="72" t="s">
        <v>277</v>
      </c>
      <c r="C18" s="69"/>
    </row>
    <row r="19" spans="1:3" ht="15.75" customHeight="1" x14ac:dyDescent="0.3">
      <c r="A19" s="26">
        <v>17</v>
      </c>
      <c r="B19" s="72" t="s">
        <v>287</v>
      </c>
      <c r="C19" s="69"/>
    </row>
    <row r="20" spans="1:3" x14ac:dyDescent="0.3">
      <c r="A20" s="26">
        <v>18</v>
      </c>
      <c r="B20" s="72" t="s">
        <v>219</v>
      </c>
    </row>
    <row r="21" spans="1:3" x14ac:dyDescent="0.3">
      <c r="A21" s="26">
        <v>19</v>
      </c>
      <c r="B21" s="72" t="s">
        <v>218</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0"/>
  <dimension ref="A1:D37"/>
  <sheetViews>
    <sheetView topLeftCell="A4" workbookViewId="0">
      <selection activeCell="A2" sqref="A2:G2"/>
    </sheetView>
  </sheetViews>
  <sheetFormatPr baseColWidth="10" defaultColWidth="11.453125" defaultRowHeight="14" x14ac:dyDescent="0.3"/>
  <cols>
    <col min="1" max="1" width="13.08984375" style="23" customWidth="1"/>
    <col min="2" max="2" width="55.08984375" style="23" customWidth="1"/>
    <col min="3" max="16384" width="11.453125" style="23"/>
  </cols>
  <sheetData>
    <row r="1" spans="1:4" ht="14.5" thickBot="1" x14ac:dyDescent="0.35">
      <c r="A1" s="29" t="s">
        <v>79</v>
      </c>
      <c r="B1" s="28">
        <v>12</v>
      </c>
      <c r="C1" s="23">
        <f>MAX($A$3:$A$14)-1</f>
        <v>11</v>
      </c>
    </row>
    <row r="2" spans="1:4" ht="14.5" thickTop="1" x14ac:dyDescent="0.3">
      <c r="A2" s="25" t="s">
        <v>36</v>
      </c>
      <c r="B2" s="25" t="s">
        <v>37</v>
      </c>
      <c r="C2" s="23" t="s">
        <v>38</v>
      </c>
    </row>
    <row r="3" spans="1:4" x14ac:dyDescent="0.3">
      <c r="A3" s="66">
        <v>1</v>
      </c>
      <c r="B3" s="26" t="s">
        <v>88</v>
      </c>
      <c r="C3" s="67"/>
    </row>
    <row r="4" spans="1:4" x14ac:dyDescent="0.3">
      <c r="A4" s="66">
        <v>2</v>
      </c>
      <c r="B4" s="26" t="s">
        <v>89</v>
      </c>
      <c r="C4" s="68" t="s">
        <v>39</v>
      </c>
      <c r="D4" s="69"/>
    </row>
    <row r="5" spans="1:4" x14ac:dyDescent="0.3">
      <c r="A5" s="66">
        <v>3</v>
      </c>
      <c r="B5" s="26" t="s">
        <v>96</v>
      </c>
      <c r="C5" s="68"/>
      <c r="D5" s="69"/>
    </row>
    <row r="6" spans="1:4" x14ac:dyDescent="0.3">
      <c r="A6" s="66">
        <v>4</v>
      </c>
      <c r="B6" s="26" t="s">
        <v>175</v>
      </c>
      <c r="C6" s="68"/>
      <c r="D6" s="69"/>
    </row>
    <row r="7" spans="1:4" x14ac:dyDescent="0.3">
      <c r="A7" s="66">
        <v>5</v>
      </c>
      <c r="B7" s="26" t="s">
        <v>93</v>
      </c>
      <c r="C7" s="68"/>
      <c r="D7" s="69"/>
    </row>
    <row r="8" spans="1:4" x14ac:dyDescent="0.3">
      <c r="A8" s="66">
        <v>6</v>
      </c>
      <c r="B8" s="26" t="s">
        <v>94</v>
      </c>
      <c r="C8" s="68"/>
      <c r="D8" s="69"/>
    </row>
    <row r="9" spans="1:4" x14ac:dyDescent="0.3">
      <c r="A9" s="66">
        <v>7</v>
      </c>
      <c r="B9" s="26" t="s">
        <v>176</v>
      </c>
      <c r="C9" s="68"/>
      <c r="D9" s="69"/>
    </row>
    <row r="10" spans="1:4" x14ac:dyDescent="0.3">
      <c r="A10" s="66">
        <v>8</v>
      </c>
      <c r="B10" s="26" t="s">
        <v>204</v>
      </c>
      <c r="C10" s="68"/>
      <c r="D10" s="69"/>
    </row>
    <row r="11" spans="1:4" x14ac:dyDescent="0.3">
      <c r="A11" s="66">
        <v>9</v>
      </c>
      <c r="B11" s="72" t="s">
        <v>232</v>
      </c>
      <c r="C11" s="68"/>
      <c r="D11" s="69"/>
    </row>
    <row r="12" spans="1:4" x14ac:dyDescent="0.3">
      <c r="A12" s="66">
        <v>10</v>
      </c>
      <c r="B12" s="72" t="s">
        <v>273</v>
      </c>
      <c r="C12" s="68"/>
      <c r="D12" s="69"/>
    </row>
    <row r="13" spans="1:4" x14ac:dyDescent="0.3">
      <c r="A13" s="66">
        <v>11</v>
      </c>
      <c r="B13" s="72" t="s">
        <v>219</v>
      </c>
      <c r="C13" s="26"/>
      <c r="D13" s="70"/>
    </row>
    <row r="14" spans="1:4" ht="15.5" x14ac:dyDescent="0.35">
      <c r="A14" s="66">
        <v>12</v>
      </c>
      <c r="B14" s="43" t="s">
        <v>218</v>
      </c>
    </row>
    <row r="21" spans="1:3" x14ac:dyDescent="0.3">
      <c r="A21" s="23" t="s">
        <v>135</v>
      </c>
      <c r="B21" s="23">
        <v>6</v>
      </c>
      <c r="C21" s="23">
        <f>MAX($A$22:$A$36)-1</f>
        <v>5</v>
      </c>
    </row>
    <row r="22" spans="1:3" x14ac:dyDescent="0.3">
      <c r="A22" s="23">
        <v>1</v>
      </c>
      <c r="B22" s="23" t="s">
        <v>136</v>
      </c>
    </row>
    <row r="23" spans="1:3" x14ac:dyDescent="0.3">
      <c r="A23" s="23">
        <v>2</v>
      </c>
      <c r="B23" s="23" t="s">
        <v>205</v>
      </c>
    </row>
    <row r="24" spans="1:3" x14ac:dyDescent="0.3">
      <c r="A24" s="23">
        <v>3</v>
      </c>
      <c r="B24" s="23" t="s">
        <v>206</v>
      </c>
    </row>
    <row r="25" spans="1:3" x14ac:dyDescent="0.3">
      <c r="A25" s="23">
        <v>4</v>
      </c>
      <c r="B25" s="23" t="s">
        <v>264</v>
      </c>
    </row>
    <row r="26" spans="1:3" x14ac:dyDescent="0.3">
      <c r="A26" s="23">
        <v>5</v>
      </c>
      <c r="B26" s="72" t="s">
        <v>219</v>
      </c>
    </row>
    <row r="27" spans="1:3" ht="15.5" x14ac:dyDescent="0.35">
      <c r="A27" s="23">
        <v>6</v>
      </c>
      <c r="B27" s="43" t="s">
        <v>218</v>
      </c>
    </row>
    <row r="30" spans="1:3" x14ac:dyDescent="0.3">
      <c r="B30" s="26"/>
    </row>
    <row r="31" spans="1:3" x14ac:dyDescent="0.3">
      <c r="B31" s="26"/>
    </row>
    <row r="32" spans="1:3" x14ac:dyDescent="0.3">
      <c r="B32" s="26"/>
    </row>
    <row r="33" spans="2:2" x14ac:dyDescent="0.3">
      <c r="B33" s="26"/>
    </row>
    <row r="34" spans="2:2" x14ac:dyDescent="0.3">
      <c r="B34" s="26"/>
    </row>
    <row r="35" spans="2:2" x14ac:dyDescent="0.3">
      <c r="B35" s="26"/>
    </row>
    <row r="36" spans="2:2" x14ac:dyDescent="0.3">
      <c r="B36" s="26"/>
    </row>
    <row r="37" spans="2:2" x14ac:dyDescent="0.3">
      <c r="B37" s="26"/>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1"/>
  <dimension ref="A1:D17"/>
  <sheetViews>
    <sheetView workbookViewId="0">
      <selection activeCell="A2" sqref="A2:G2"/>
    </sheetView>
  </sheetViews>
  <sheetFormatPr baseColWidth="10" defaultColWidth="11.453125" defaultRowHeight="14" x14ac:dyDescent="0.3"/>
  <cols>
    <col min="1" max="1" width="13.08984375" style="23" customWidth="1"/>
    <col min="2" max="2" width="56.6328125" style="23" customWidth="1"/>
    <col min="3" max="16384" width="11.453125" style="23"/>
  </cols>
  <sheetData>
    <row r="1" spans="1:4" ht="14.5" thickBot="1" x14ac:dyDescent="0.35">
      <c r="A1" s="29" t="s">
        <v>80</v>
      </c>
      <c r="B1" s="28">
        <v>15</v>
      </c>
      <c r="C1" s="23">
        <f>MAX($A$3:$A$17)-1</f>
        <v>14</v>
      </c>
    </row>
    <row r="2" spans="1:4" ht="14.5" thickTop="1" x14ac:dyDescent="0.3">
      <c r="A2" s="25" t="s">
        <v>36</v>
      </c>
      <c r="B2" s="25" t="s">
        <v>37</v>
      </c>
      <c r="C2" s="23" t="s">
        <v>38</v>
      </c>
    </row>
    <row r="3" spans="1:4" x14ac:dyDescent="0.3">
      <c r="A3" s="66">
        <v>1</v>
      </c>
      <c r="B3" s="26" t="s">
        <v>97</v>
      </c>
      <c r="C3" s="67"/>
      <c r="D3" s="23" t="s">
        <v>208</v>
      </c>
    </row>
    <row r="4" spans="1:4" x14ac:dyDescent="0.3">
      <c r="A4" s="66">
        <v>2</v>
      </c>
      <c r="B4" s="26" t="s">
        <v>98</v>
      </c>
      <c r="C4" s="68" t="s">
        <v>39</v>
      </c>
      <c r="D4" s="23" t="s">
        <v>208</v>
      </c>
    </row>
    <row r="5" spans="1:4" ht="28" x14ac:dyDescent="0.3">
      <c r="A5" s="66">
        <v>3</v>
      </c>
      <c r="B5" s="26" t="s">
        <v>179</v>
      </c>
      <c r="C5" s="68"/>
      <c r="D5" s="23" t="s">
        <v>207</v>
      </c>
    </row>
    <row r="6" spans="1:4" ht="28" x14ac:dyDescent="0.3">
      <c r="A6" s="66">
        <v>4</v>
      </c>
      <c r="B6" s="72" t="s">
        <v>178</v>
      </c>
      <c r="C6" s="68"/>
      <c r="D6" s="23" t="s">
        <v>207</v>
      </c>
    </row>
    <row r="7" spans="1:4" x14ac:dyDescent="0.3">
      <c r="A7" s="66">
        <v>5</v>
      </c>
      <c r="B7" s="26" t="s">
        <v>99</v>
      </c>
      <c r="D7" s="23" t="s">
        <v>208</v>
      </c>
    </row>
    <row r="8" spans="1:4" x14ac:dyDescent="0.3">
      <c r="A8" s="66">
        <v>6</v>
      </c>
      <c r="B8" s="26" t="s">
        <v>100</v>
      </c>
      <c r="C8" s="68"/>
    </row>
    <row r="9" spans="1:4" x14ac:dyDescent="0.3">
      <c r="A9" s="66">
        <v>7</v>
      </c>
      <c r="B9" s="26" t="s">
        <v>101</v>
      </c>
      <c r="C9" s="68"/>
    </row>
    <row r="10" spans="1:4" x14ac:dyDescent="0.3">
      <c r="A10" s="66">
        <v>8</v>
      </c>
      <c r="B10" s="26" t="s">
        <v>223</v>
      </c>
      <c r="C10" s="68"/>
      <c r="D10" s="23" t="s">
        <v>207</v>
      </c>
    </row>
    <row r="11" spans="1:4" x14ac:dyDescent="0.3">
      <c r="A11" s="66">
        <v>9</v>
      </c>
      <c r="B11" s="26" t="s">
        <v>198</v>
      </c>
      <c r="C11" s="68"/>
    </row>
    <row r="12" spans="1:4" x14ac:dyDescent="0.3">
      <c r="A12" s="66">
        <v>10</v>
      </c>
      <c r="B12" s="26" t="s">
        <v>199</v>
      </c>
      <c r="C12" s="68"/>
      <c r="D12" s="23" t="s">
        <v>208</v>
      </c>
    </row>
    <row r="13" spans="1:4" x14ac:dyDescent="0.3">
      <c r="A13" s="66">
        <v>11</v>
      </c>
      <c r="B13" s="26" t="s">
        <v>211</v>
      </c>
      <c r="C13" s="68"/>
      <c r="D13" s="23" t="s">
        <v>208</v>
      </c>
    </row>
    <row r="14" spans="1:4" ht="28" x14ac:dyDescent="0.3">
      <c r="A14" s="66">
        <v>12</v>
      </c>
      <c r="B14" s="26" t="s">
        <v>270</v>
      </c>
      <c r="C14" s="68"/>
      <c r="D14" s="23" t="s">
        <v>207</v>
      </c>
    </row>
    <row r="15" spans="1:4" x14ac:dyDescent="0.3">
      <c r="A15" s="66">
        <v>13</v>
      </c>
      <c r="B15" s="26" t="s">
        <v>272</v>
      </c>
      <c r="C15" s="68"/>
    </row>
    <row r="16" spans="1:4" x14ac:dyDescent="0.3">
      <c r="A16" s="66">
        <v>14</v>
      </c>
      <c r="B16" s="72" t="s">
        <v>219</v>
      </c>
      <c r="C16" s="26"/>
    </row>
    <row r="17" spans="1:2" ht="15.5" x14ac:dyDescent="0.35">
      <c r="A17" s="66">
        <v>15</v>
      </c>
      <c r="B17" s="43" t="s">
        <v>218</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2"/>
  <dimension ref="A1:C12"/>
  <sheetViews>
    <sheetView workbookViewId="0">
      <selection activeCell="A2" sqref="A2:G2"/>
    </sheetView>
  </sheetViews>
  <sheetFormatPr baseColWidth="10" defaultColWidth="11.453125" defaultRowHeight="14" x14ac:dyDescent="0.3"/>
  <cols>
    <col min="1" max="1" width="13.08984375" style="23" customWidth="1"/>
    <col min="2" max="2" width="62" style="75" customWidth="1"/>
    <col min="3" max="16384" width="11.453125" style="23"/>
  </cols>
  <sheetData>
    <row r="1" spans="1:3" ht="14.5" thickBot="1" x14ac:dyDescent="0.35">
      <c r="A1" s="29" t="s">
        <v>81</v>
      </c>
      <c r="B1" s="73">
        <v>10</v>
      </c>
      <c r="C1" s="23">
        <f>MAX($A$3:$A$22)-1</f>
        <v>9</v>
      </c>
    </row>
    <row r="2" spans="1:3" ht="14.5" thickTop="1" x14ac:dyDescent="0.3">
      <c r="A2" s="25" t="s">
        <v>36</v>
      </c>
      <c r="B2" s="74" t="s">
        <v>37</v>
      </c>
      <c r="C2" s="23" t="s">
        <v>38</v>
      </c>
    </row>
    <row r="3" spans="1:3" x14ac:dyDescent="0.3">
      <c r="A3" s="26">
        <v>1</v>
      </c>
      <c r="B3" s="75" t="s">
        <v>102</v>
      </c>
      <c r="C3" s="71"/>
    </row>
    <row r="4" spans="1:3" x14ac:dyDescent="0.3">
      <c r="A4" s="26">
        <v>2</v>
      </c>
      <c r="B4" s="75" t="s">
        <v>103</v>
      </c>
      <c r="C4" s="69" t="s">
        <v>39</v>
      </c>
    </row>
    <row r="5" spans="1:3" x14ac:dyDescent="0.3">
      <c r="A5" s="26">
        <v>3</v>
      </c>
      <c r="B5" s="75" t="s">
        <v>107</v>
      </c>
    </row>
    <row r="6" spans="1:3" x14ac:dyDescent="0.3">
      <c r="A6" s="26">
        <v>4</v>
      </c>
      <c r="B6" s="75" t="s">
        <v>104</v>
      </c>
      <c r="C6" s="69" t="s">
        <v>39</v>
      </c>
    </row>
    <row r="7" spans="1:3" x14ac:dyDescent="0.3">
      <c r="A7" s="26">
        <v>5</v>
      </c>
      <c r="B7" s="75" t="s">
        <v>105</v>
      </c>
      <c r="C7" s="69"/>
    </row>
    <row r="8" spans="1:3" x14ac:dyDescent="0.3">
      <c r="A8" s="26">
        <v>6</v>
      </c>
      <c r="B8" s="75" t="s">
        <v>106</v>
      </c>
    </row>
    <row r="9" spans="1:3" x14ac:dyDescent="0.3">
      <c r="A9" s="26">
        <v>7</v>
      </c>
      <c r="B9" s="75" t="s">
        <v>185</v>
      </c>
    </row>
    <row r="10" spans="1:3" x14ac:dyDescent="0.3">
      <c r="A10" s="26">
        <v>8</v>
      </c>
      <c r="B10" s="75" t="s">
        <v>222</v>
      </c>
    </row>
    <row r="11" spans="1:3" x14ac:dyDescent="0.3">
      <c r="A11" s="26">
        <v>9</v>
      </c>
      <c r="B11" s="72" t="s">
        <v>219</v>
      </c>
      <c r="C11" s="69"/>
    </row>
    <row r="12" spans="1:3" ht="15.5" x14ac:dyDescent="0.35">
      <c r="A12" s="26">
        <v>10</v>
      </c>
      <c r="B12" s="43" t="s">
        <v>218</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3"/>
  <dimension ref="A1:C35"/>
  <sheetViews>
    <sheetView workbookViewId="0">
      <selection activeCell="A2" sqref="A2:G2"/>
    </sheetView>
  </sheetViews>
  <sheetFormatPr baseColWidth="10" defaultColWidth="11.453125" defaultRowHeight="14" x14ac:dyDescent="0.3"/>
  <cols>
    <col min="1" max="1" width="13.08984375" style="23" customWidth="1"/>
    <col min="2" max="2" width="55.08984375" style="23" customWidth="1"/>
    <col min="3" max="16384" width="11.453125" style="23"/>
  </cols>
  <sheetData>
    <row r="1" spans="1:3" ht="14.5" thickBot="1" x14ac:dyDescent="0.35">
      <c r="A1" s="29" t="s">
        <v>82</v>
      </c>
      <c r="B1" s="28">
        <v>9</v>
      </c>
      <c r="C1" s="23">
        <f>MAX($A$3:$A$23)-1</f>
        <v>8</v>
      </c>
    </row>
    <row r="2" spans="1:3" ht="14.5" thickTop="1" x14ac:dyDescent="0.3">
      <c r="A2" s="25" t="s">
        <v>36</v>
      </c>
      <c r="B2" s="25" t="s">
        <v>37</v>
      </c>
      <c r="C2" s="23" t="s">
        <v>38</v>
      </c>
    </row>
    <row r="3" spans="1:3" x14ac:dyDescent="0.3">
      <c r="A3" s="26">
        <v>1</v>
      </c>
      <c r="B3" s="23" t="s">
        <v>108</v>
      </c>
      <c r="C3" s="69"/>
    </row>
    <row r="4" spans="1:3" x14ac:dyDescent="0.3">
      <c r="A4" s="26">
        <v>2</v>
      </c>
      <c r="B4" s="23" t="s">
        <v>109</v>
      </c>
      <c r="C4" s="69" t="s">
        <v>39</v>
      </c>
    </row>
    <row r="5" spans="1:3" x14ac:dyDescent="0.3">
      <c r="A5" s="26">
        <v>3</v>
      </c>
      <c r="B5" s="23" t="s">
        <v>110</v>
      </c>
      <c r="C5" s="69"/>
    </row>
    <row r="6" spans="1:3" x14ac:dyDescent="0.3">
      <c r="A6" s="26">
        <v>4</v>
      </c>
      <c r="B6" s="23" t="s">
        <v>182</v>
      </c>
      <c r="C6" s="69"/>
    </row>
    <row r="7" spans="1:3" x14ac:dyDescent="0.3">
      <c r="A7" s="26">
        <v>5</v>
      </c>
      <c r="B7" s="23" t="s">
        <v>200</v>
      </c>
      <c r="C7" s="69"/>
    </row>
    <row r="8" spans="1:3" x14ac:dyDescent="0.3">
      <c r="A8" s="26">
        <v>6</v>
      </c>
      <c r="B8" s="23" t="s">
        <v>258</v>
      </c>
      <c r="C8" s="69"/>
    </row>
    <row r="9" spans="1:3" ht="28" x14ac:dyDescent="0.3">
      <c r="A9" s="26">
        <v>7</v>
      </c>
      <c r="B9" s="26" t="s">
        <v>271</v>
      </c>
      <c r="C9" s="69"/>
    </row>
    <row r="10" spans="1:3" x14ac:dyDescent="0.3">
      <c r="A10" s="26">
        <v>8</v>
      </c>
      <c r="B10" s="72" t="s">
        <v>219</v>
      </c>
    </row>
    <row r="11" spans="1:3" ht="15.5" x14ac:dyDescent="0.35">
      <c r="A11" s="26">
        <v>9</v>
      </c>
      <c r="B11" s="43" t="s">
        <v>218</v>
      </c>
    </row>
    <row r="21" spans="1:3" x14ac:dyDescent="0.3">
      <c r="A21" s="23" t="s">
        <v>138</v>
      </c>
      <c r="B21" s="23">
        <v>3</v>
      </c>
      <c r="C21" s="23">
        <f>MAX($A$22:$A$31)-1</f>
        <v>2</v>
      </c>
    </row>
    <row r="22" spans="1:3" x14ac:dyDescent="0.3">
      <c r="A22" s="23">
        <v>1</v>
      </c>
      <c r="B22" s="23" t="s">
        <v>141</v>
      </c>
    </row>
    <row r="23" spans="1:3" x14ac:dyDescent="0.3">
      <c r="A23" s="23">
        <v>2</v>
      </c>
      <c r="B23" s="23" t="s">
        <v>139</v>
      </c>
    </row>
    <row r="24" spans="1:3" ht="15.5" x14ac:dyDescent="0.35">
      <c r="A24" s="23">
        <v>3</v>
      </c>
      <c r="B24" s="43" t="s">
        <v>218</v>
      </c>
    </row>
    <row r="31" spans="1:3" x14ac:dyDescent="0.3">
      <c r="A31" s="23" t="s">
        <v>142</v>
      </c>
    </row>
    <row r="32" spans="1:3" x14ac:dyDescent="0.3">
      <c r="B32" s="23" t="s">
        <v>143</v>
      </c>
    </row>
    <row r="33" spans="2:2" x14ac:dyDescent="0.3">
      <c r="B33" s="23" t="s">
        <v>144</v>
      </c>
    </row>
    <row r="34" spans="2:2" x14ac:dyDescent="0.3">
      <c r="B34" s="23" t="s">
        <v>145</v>
      </c>
    </row>
    <row r="35" spans="2:2" x14ac:dyDescent="0.3">
      <c r="B35" s="23" t="s">
        <v>145</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4"/>
  <dimension ref="A1:C40"/>
  <sheetViews>
    <sheetView workbookViewId="0">
      <selection activeCell="A2" sqref="A2:G2"/>
    </sheetView>
  </sheetViews>
  <sheetFormatPr baseColWidth="10" defaultColWidth="11.453125" defaultRowHeight="14" x14ac:dyDescent="0.3"/>
  <cols>
    <col min="1" max="1" width="8.453125" style="23" bestFit="1" customWidth="1"/>
    <col min="2" max="2" width="75" style="23" bestFit="1" customWidth="1"/>
    <col min="3" max="3" width="6.90625" style="23" bestFit="1" customWidth="1"/>
    <col min="4" max="16384" width="11.453125" style="23"/>
  </cols>
  <sheetData>
    <row r="1" spans="1:3" ht="14.5" thickBot="1" x14ac:dyDescent="0.35">
      <c r="A1" s="29" t="s">
        <v>85</v>
      </c>
      <c r="B1" s="28">
        <v>23</v>
      </c>
      <c r="C1" s="23">
        <f>MAX($A$3:$A$28)-1</f>
        <v>22</v>
      </c>
    </row>
    <row r="2" spans="1:3" ht="14.5" thickTop="1" x14ac:dyDescent="0.3">
      <c r="A2" s="25" t="s">
        <v>36</v>
      </c>
      <c r="B2" s="25" t="s">
        <v>37</v>
      </c>
      <c r="C2" s="23" t="s">
        <v>38</v>
      </c>
    </row>
    <row r="3" spans="1:3" x14ac:dyDescent="0.3">
      <c r="A3" s="75">
        <v>1</v>
      </c>
      <c r="B3" s="23" t="s">
        <v>111</v>
      </c>
      <c r="C3" s="67"/>
    </row>
    <row r="4" spans="1:3" x14ac:dyDescent="0.3">
      <c r="A4" s="75">
        <v>2</v>
      </c>
      <c r="B4" s="23" t="s">
        <v>112</v>
      </c>
      <c r="C4" s="68" t="s">
        <v>39</v>
      </c>
    </row>
    <row r="5" spans="1:3" x14ac:dyDescent="0.3">
      <c r="A5" s="75">
        <v>3</v>
      </c>
      <c r="B5" s="23" t="s">
        <v>113</v>
      </c>
      <c r="C5" s="68"/>
    </row>
    <row r="6" spans="1:3" x14ac:dyDescent="0.3">
      <c r="A6" s="75">
        <v>4</v>
      </c>
      <c r="B6" s="23" t="s">
        <v>114</v>
      </c>
      <c r="C6" s="68" t="s">
        <v>39</v>
      </c>
    </row>
    <row r="7" spans="1:3" x14ac:dyDescent="0.3">
      <c r="A7" s="75">
        <v>5</v>
      </c>
      <c r="B7" s="23" t="s">
        <v>186</v>
      </c>
      <c r="C7" s="68"/>
    </row>
    <row r="8" spans="1:3" x14ac:dyDescent="0.3">
      <c r="A8" s="75">
        <v>6</v>
      </c>
      <c r="B8" s="23" t="s">
        <v>187</v>
      </c>
      <c r="C8" s="68" t="s">
        <v>39</v>
      </c>
    </row>
    <row r="9" spans="1:3" x14ac:dyDescent="0.3">
      <c r="A9" s="75">
        <v>7</v>
      </c>
      <c r="B9" s="23" t="s">
        <v>115</v>
      </c>
      <c r="C9" s="68"/>
    </row>
    <row r="10" spans="1:3" x14ac:dyDescent="0.3">
      <c r="A10" s="75">
        <v>8</v>
      </c>
      <c r="B10" s="23" t="s">
        <v>180</v>
      </c>
      <c r="C10" s="68"/>
    </row>
    <row r="11" spans="1:3" x14ac:dyDescent="0.3">
      <c r="A11" s="75">
        <v>9</v>
      </c>
      <c r="B11" s="23" t="s">
        <v>116</v>
      </c>
      <c r="C11" s="68"/>
    </row>
    <row r="12" spans="1:3" x14ac:dyDescent="0.3">
      <c r="A12" s="75">
        <v>10</v>
      </c>
      <c r="B12" s="23" t="s">
        <v>133</v>
      </c>
      <c r="C12" s="68"/>
    </row>
    <row r="13" spans="1:3" x14ac:dyDescent="0.3">
      <c r="A13" s="75">
        <v>11</v>
      </c>
      <c r="B13" s="23" t="s">
        <v>117</v>
      </c>
      <c r="C13" s="68"/>
    </row>
    <row r="14" spans="1:3" x14ac:dyDescent="0.3">
      <c r="A14" s="75">
        <v>12</v>
      </c>
      <c r="B14" s="23" t="s">
        <v>118</v>
      </c>
      <c r="C14" s="68"/>
    </row>
    <row r="15" spans="1:3" x14ac:dyDescent="0.3">
      <c r="A15" s="75">
        <v>13</v>
      </c>
      <c r="B15" s="23" t="s">
        <v>148</v>
      </c>
      <c r="C15" s="68"/>
    </row>
    <row r="16" spans="1:3" x14ac:dyDescent="0.3">
      <c r="A16" s="75">
        <v>14</v>
      </c>
      <c r="B16" s="23" t="s">
        <v>188</v>
      </c>
      <c r="C16" s="68"/>
    </row>
    <row r="17" spans="1:3" x14ac:dyDescent="0.3">
      <c r="A17" s="75">
        <v>15</v>
      </c>
      <c r="B17" s="23" t="s">
        <v>201</v>
      </c>
      <c r="C17" s="68"/>
    </row>
    <row r="18" spans="1:3" x14ac:dyDescent="0.3">
      <c r="A18" s="75">
        <v>16</v>
      </c>
      <c r="B18" s="23" t="s">
        <v>224</v>
      </c>
      <c r="C18" s="68"/>
    </row>
    <row r="19" spans="1:3" x14ac:dyDescent="0.3">
      <c r="A19" s="75">
        <v>17</v>
      </c>
      <c r="B19" s="23" t="s">
        <v>268</v>
      </c>
      <c r="C19" s="68"/>
    </row>
    <row r="20" spans="1:3" x14ac:dyDescent="0.3">
      <c r="A20" s="75">
        <v>18</v>
      </c>
      <c r="B20" s="23" t="s">
        <v>256</v>
      </c>
      <c r="C20" s="68"/>
    </row>
    <row r="21" spans="1:3" x14ac:dyDescent="0.3">
      <c r="A21" s="75">
        <v>19</v>
      </c>
      <c r="B21" s="23" t="s">
        <v>269</v>
      </c>
      <c r="C21" s="68"/>
    </row>
    <row r="22" spans="1:3" x14ac:dyDescent="0.3">
      <c r="A22" s="75">
        <v>20</v>
      </c>
      <c r="B22" s="23" t="s">
        <v>280</v>
      </c>
      <c r="C22" s="68"/>
    </row>
    <row r="23" spans="1:3" x14ac:dyDescent="0.3">
      <c r="A23" s="75">
        <v>21</v>
      </c>
      <c r="B23" s="23" t="s">
        <v>281</v>
      </c>
      <c r="C23" s="68"/>
    </row>
    <row r="24" spans="1:3" x14ac:dyDescent="0.3">
      <c r="A24" s="75">
        <v>22</v>
      </c>
      <c r="B24" s="72" t="s">
        <v>219</v>
      </c>
    </row>
    <row r="25" spans="1:3" ht="15.5" x14ac:dyDescent="0.35">
      <c r="A25" s="75">
        <v>23</v>
      </c>
      <c r="B25" s="43" t="s">
        <v>218</v>
      </c>
    </row>
    <row r="36" spans="1:3" x14ac:dyDescent="0.3">
      <c r="A36" s="23" t="s">
        <v>135</v>
      </c>
      <c r="B36" s="23">
        <v>4</v>
      </c>
      <c r="C36" s="23">
        <f>MAX($A$37:$A$45)-1</f>
        <v>3</v>
      </c>
    </row>
    <row r="37" spans="1:3" x14ac:dyDescent="0.3">
      <c r="A37" s="23">
        <v>1</v>
      </c>
      <c r="B37" s="23" t="s">
        <v>146</v>
      </c>
    </row>
    <row r="38" spans="1:3" x14ac:dyDescent="0.3">
      <c r="A38" s="23">
        <v>2</v>
      </c>
      <c r="B38" s="23" t="s">
        <v>147</v>
      </c>
    </row>
    <row r="39" spans="1:3" x14ac:dyDescent="0.3">
      <c r="A39" s="23">
        <v>3</v>
      </c>
      <c r="B39" s="72" t="s">
        <v>219</v>
      </c>
    </row>
    <row r="40" spans="1:3" ht="15.5" x14ac:dyDescent="0.35">
      <c r="A40" s="23">
        <v>4</v>
      </c>
      <c r="B40" s="43" t="s">
        <v>218</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5"/>
  <dimension ref="A1:C13"/>
  <sheetViews>
    <sheetView workbookViewId="0">
      <selection activeCell="A2" sqref="A2:G2"/>
    </sheetView>
  </sheetViews>
  <sheetFormatPr baseColWidth="10" defaultColWidth="11.453125" defaultRowHeight="14" x14ac:dyDescent="0.3"/>
  <cols>
    <col min="1" max="1" width="11.453125" style="23" bestFit="1"/>
    <col min="2" max="2" width="58" style="23" customWidth="1"/>
    <col min="3" max="3" width="6.90625" style="23" bestFit="1" customWidth="1"/>
    <col min="4" max="16384" width="11.453125" style="23"/>
  </cols>
  <sheetData>
    <row r="1" spans="1:3" ht="14.5" thickBot="1" x14ac:dyDescent="0.35">
      <c r="A1" s="29" t="s">
        <v>119</v>
      </c>
      <c r="B1" s="28">
        <v>11</v>
      </c>
      <c r="C1" s="23">
        <f>MAX($A$3:$A$13)-1</f>
        <v>10</v>
      </c>
    </row>
    <row r="2" spans="1:3" ht="14.5" thickTop="1" x14ac:dyDescent="0.3">
      <c r="A2" s="25" t="s">
        <v>36</v>
      </c>
      <c r="B2" s="25" t="s">
        <v>37</v>
      </c>
      <c r="C2" s="23" t="s">
        <v>38</v>
      </c>
    </row>
    <row r="3" spans="1:3" x14ac:dyDescent="0.3">
      <c r="A3" s="66">
        <v>1</v>
      </c>
      <c r="B3" s="26" t="s">
        <v>189</v>
      </c>
      <c r="C3" s="67"/>
    </row>
    <row r="4" spans="1:3" x14ac:dyDescent="0.3">
      <c r="A4" s="66">
        <v>2</v>
      </c>
      <c r="B4" s="26" t="s">
        <v>190</v>
      </c>
      <c r="C4" s="68" t="s">
        <v>39</v>
      </c>
    </row>
    <row r="5" spans="1:3" x14ac:dyDescent="0.3">
      <c r="A5" s="66">
        <v>3</v>
      </c>
      <c r="B5" s="26" t="s">
        <v>121</v>
      </c>
      <c r="C5" s="68"/>
    </row>
    <row r="6" spans="1:3" ht="15" customHeight="1" x14ac:dyDescent="0.3">
      <c r="A6" s="66">
        <v>4</v>
      </c>
      <c r="B6" s="72" t="s">
        <v>122</v>
      </c>
      <c r="C6" s="68"/>
    </row>
    <row r="7" spans="1:3" x14ac:dyDescent="0.3">
      <c r="A7" s="66">
        <v>5</v>
      </c>
      <c r="B7" s="72" t="s">
        <v>182</v>
      </c>
      <c r="C7" s="68"/>
    </row>
    <row r="8" spans="1:3" ht="28" x14ac:dyDescent="0.3">
      <c r="A8" s="66">
        <v>6</v>
      </c>
      <c r="B8" s="72" t="s">
        <v>225</v>
      </c>
      <c r="C8" s="68"/>
    </row>
    <row r="9" spans="1:3" x14ac:dyDescent="0.3">
      <c r="A9" s="66">
        <v>7</v>
      </c>
      <c r="B9" s="72" t="s">
        <v>233</v>
      </c>
      <c r="C9" s="68"/>
    </row>
    <row r="10" spans="1:3" x14ac:dyDescent="0.3">
      <c r="A10" s="66">
        <v>8</v>
      </c>
      <c r="B10" s="72" t="s">
        <v>234</v>
      </c>
      <c r="C10" s="68"/>
    </row>
    <row r="11" spans="1:3" ht="28" x14ac:dyDescent="0.3">
      <c r="A11" s="66">
        <v>9</v>
      </c>
      <c r="B11" s="72" t="s">
        <v>267</v>
      </c>
      <c r="C11" s="68"/>
    </row>
    <row r="12" spans="1:3" x14ac:dyDescent="0.3">
      <c r="A12" s="66">
        <v>10</v>
      </c>
      <c r="B12" s="72" t="s">
        <v>219</v>
      </c>
      <c r="C12" s="26"/>
    </row>
    <row r="13" spans="1:3" x14ac:dyDescent="0.3">
      <c r="A13" s="66">
        <v>11</v>
      </c>
      <c r="B13" s="72" t="s">
        <v>218</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6"/>
  <dimension ref="A1:C24"/>
  <sheetViews>
    <sheetView workbookViewId="0">
      <selection activeCell="A2" sqref="A2:G2"/>
    </sheetView>
  </sheetViews>
  <sheetFormatPr baseColWidth="10" defaultColWidth="11.453125" defaultRowHeight="15.5" x14ac:dyDescent="0.35"/>
  <cols>
    <col min="1" max="1" width="8.90625" style="24" bestFit="1" customWidth="1"/>
    <col min="2" max="2" width="53.6328125" style="43" bestFit="1" customWidth="1"/>
    <col min="3" max="3" width="6.90625" style="24" bestFit="1" customWidth="1"/>
    <col min="4" max="16384" width="11.453125" style="24"/>
  </cols>
  <sheetData>
    <row r="1" spans="1:3" ht="16" thickBot="1" x14ac:dyDescent="0.4">
      <c r="A1" s="29" t="s">
        <v>42</v>
      </c>
      <c r="B1" s="73">
        <v>22</v>
      </c>
      <c r="C1" s="24">
        <f>MAX($A$3:$A$24)-1</f>
        <v>21</v>
      </c>
    </row>
    <row r="2" spans="1:3" ht="16" thickTop="1" x14ac:dyDescent="0.35">
      <c r="A2" s="27" t="s">
        <v>36</v>
      </c>
      <c r="B2" s="74" t="s">
        <v>37</v>
      </c>
      <c r="C2" s="24" t="s">
        <v>38</v>
      </c>
    </row>
    <row r="3" spans="1:3" x14ac:dyDescent="0.35">
      <c r="A3" s="36">
        <v>1</v>
      </c>
      <c r="B3" s="72" t="s">
        <v>108</v>
      </c>
      <c r="C3" s="37"/>
    </row>
    <row r="4" spans="1:3" x14ac:dyDescent="0.35">
      <c r="A4" s="36">
        <v>2</v>
      </c>
      <c r="B4" s="72" t="s">
        <v>109</v>
      </c>
      <c r="C4" s="38" t="s">
        <v>39</v>
      </c>
    </row>
    <row r="5" spans="1:3" x14ac:dyDescent="0.35">
      <c r="A5" s="36">
        <v>3</v>
      </c>
      <c r="B5" s="72" t="s">
        <v>120</v>
      </c>
      <c r="C5" s="38"/>
    </row>
    <row r="6" spans="1:3" x14ac:dyDescent="0.35">
      <c r="A6" s="36">
        <v>4</v>
      </c>
      <c r="B6" s="72" t="s">
        <v>203</v>
      </c>
      <c r="C6" s="38" t="s">
        <v>39</v>
      </c>
    </row>
    <row r="7" spans="1:3" ht="28" x14ac:dyDescent="0.35">
      <c r="A7" s="36">
        <v>5</v>
      </c>
      <c r="B7" s="72" t="s">
        <v>123</v>
      </c>
      <c r="C7" s="38"/>
    </row>
    <row r="8" spans="1:3" x14ac:dyDescent="0.35">
      <c r="A8" s="36">
        <v>6</v>
      </c>
      <c r="B8" s="72" t="s">
        <v>124</v>
      </c>
    </row>
    <row r="9" spans="1:3" ht="28" x14ac:dyDescent="0.35">
      <c r="A9" s="36">
        <v>7</v>
      </c>
      <c r="B9" s="72" t="s">
        <v>125</v>
      </c>
      <c r="C9" s="38"/>
    </row>
    <row r="10" spans="1:3" x14ac:dyDescent="0.35">
      <c r="A10" s="36">
        <v>8</v>
      </c>
      <c r="B10" s="72" t="s">
        <v>182</v>
      </c>
      <c r="C10" s="38"/>
    </row>
    <row r="11" spans="1:3" x14ac:dyDescent="0.35">
      <c r="A11" s="36">
        <v>9</v>
      </c>
      <c r="B11" s="72" t="s">
        <v>200</v>
      </c>
      <c r="C11" s="38"/>
    </row>
    <row r="12" spans="1:3" x14ac:dyDescent="0.35">
      <c r="A12" s="36">
        <v>10</v>
      </c>
      <c r="B12" s="72" t="s">
        <v>209</v>
      </c>
      <c r="C12" s="38"/>
    </row>
    <row r="13" spans="1:3" x14ac:dyDescent="0.35">
      <c r="A13" s="36">
        <v>11</v>
      </c>
      <c r="B13" s="72" t="s">
        <v>261</v>
      </c>
      <c r="C13" s="38"/>
    </row>
    <row r="14" spans="1:3" ht="28" x14ac:dyDescent="0.35">
      <c r="A14" s="36">
        <v>12</v>
      </c>
      <c r="B14" s="72" t="s">
        <v>226</v>
      </c>
      <c r="C14" s="38"/>
    </row>
    <row r="15" spans="1:3" x14ac:dyDescent="0.35">
      <c r="A15" s="36">
        <v>13</v>
      </c>
      <c r="B15" s="72" t="s">
        <v>263</v>
      </c>
      <c r="C15" s="38"/>
    </row>
    <row r="16" spans="1:3" x14ac:dyDescent="0.35">
      <c r="A16" s="36">
        <v>14</v>
      </c>
      <c r="B16" s="72" t="s">
        <v>262</v>
      </c>
      <c r="C16" s="38" t="s">
        <v>39</v>
      </c>
    </row>
    <row r="17" spans="1:3" ht="28" x14ac:dyDescent="0.35">
      <c r="A17" s="36">
        <v>15</v>
      </c>
      <c r="B17" s="72" t="s">
        <v>266</v>
      </c>
      <c r="C17" s="38"/>
    </row>
    <row r="18" spans="1:3" x14ac:dyDescent="0.35">
      <c r="A18" s="36">
        <v>16</v>
      </c>
      <c r="B18" s="72" t="s">
        <v>278</v>
      </c>
      <c r="C18" s="38"/>
    </row>
    <row r="19" spans="1:3" x14ac:dyDescent="0.35">
      <c r="A19" s="36">
        <v>17</v>
      </c>
      <c r="B19" s="72" t="s">
        <v>279</v>
      </c>
      <c r="C19" s="38" t="s">
        <v>39</v>
      </c>
    </row>
    <row r="20" spans="1:3" x14ac:dyDescent="0.35">
      <c r="A20" s="36">
        <v>18</v>
      </c>
      <c r="B20" s="72" t="s">
        <v>277</v>
      </c>
      <c r="C20" s="38"/>
    </row>
    <row r="21" spans="1:3" x14ac:dyDescent="0.35">
      <c r="A21" s="36">
        <v>19</v>
      </c>
      <c r="B21" s="72" t="s">
        <v>283</v>
      </c>
      <c r="C21" s="26"/>
    </row>
    <row r="22" spans="1:3" x14ac:dyDescent="0.35">
      <c r="A22" s="36">
        <v>20</v>
      </c>
      <c r="B22" s="72" t="s">
        <v>282</v>
      </c>
      <c r="C22" s="26"/>
    </row>
    <row r="23" spans="1:3" x14ac:dyDescent="0.35">
      <c r="A23" s="36">
        <v>21</v>
      </c>
      <c r="B23" s="72" t="s">
        <v>219</v>
      </c>
      <c r="C23" s="26"/>
    </row>
    <row r="24" spans="1:3" x14ac:dyDescent="0.35">
      <c r="A24" s="36">
        <v>22</v>
      </c>
      <c r="B24" s="72" t="s">
        <v>218</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7"/>
  <dimension ref="A1:E25"/>
  <sheetViews>
    <sheetView workbookViewId="0">
      <selection activeCell="A2" sqref="A2:G2"/>
    </sheetView>
  </sheetViews>
  <sheetFormatPr baseColWidth="10" defaultColWidth="11.453125" defaultRowHeight="15.5" x14ac:dyDescent="0.35"/>
  <cols>
    <col min="1" max="1" width="8.90625" style="43" bestFit="1" customWidth="1"/>
    <col min="2" max="2" width="57.90625" style="43" bestFit="1" customWidth="1"/>
    <col min="3" max="3" width="6.90625" style="43" bestFit="1" customWidth="1"/>
    <col min="4" max="16384" width="11.453125" style="43"/>
  </cols>
  <sheetData>
    <row r="1" spans="1:5" ht="16" thickBot="1" x14ac:dyDescent="0.4">
      <c r="A1" s="76" t="s">
        <v>74</v>
      </c>
      <c r="B1" s="73">
        <v>23</v>
      </c>
      <c r="C1" s="43">
        <f>MAX($A$3:$A$25)-1</f>
        <v>22</v>
      </c>
    </row>
    <row r="2" spans="1:5" ht="16" thickTop="1" x14ac:dyDescent="0.35">
      <c r="A2" s="42" t="s">
        <v>36</v>
      </c>
      <c r="B2" s="74" t="s">
        <v>37</v>
      </c>
      <c r="C2" s="43" t="s">
        <v>38</v>
      </c>
    </row>
    <row r="3" spans="1:5" x14ac:dyDescent="0.35">
      <c r="A3" s="77">
        <v>1</v>
      </c>
      <c r="B3" s="95" t="s">
        <v>126</v>
      </c>
      <c r="C3" s="38"/>
      <c r="E3" s="94" t="s">
        <v>303</v>
      </c>
    </row>
    <row r="4" spans="1:5" x14ac:dyDescent="0.35">
      <c r="A4" s="77">
        <v>2</v>
      </c>
      <c r="B4" s="95" t="s">
        <v>127</v>
      </c>
      <c r="C4" s="38" t="s">
        <v>39</v>
      </c>
    </row>
    <row r="5" spans="1:5" x14ac:dyDescent="0.35">
      <c r="A5" s="77">
        <v>3</v>
      </c>
      <c r="B5" s="72" t="s">
        <v>128</v>
      </c>
      <c r="C5" s="38"/>
    </row>
    <row r="6" spans="1:5" x14ac:dyDescent="0.35">
      <c r="A6" s="77">
        <v>4</v>
      </c>
      <c r="B6" s="72" t="s">
        <v>132</v>
      </c>
      <c r="C6" s="38" t="s">
        <v>39</v>
      </c>
    </row>
    <row r="7" spans="1:5" x14ac:dyDescent="0.35">
      <c r="A7" s="77">
        <v>5</v>
      </c>
      <c r="B7" s="72" t="s">
        <v>121</v>
      </c>
      <c r="C7" s="38"/>
    </row>
    <row r="8" spans="1:5" x14ac:dyDescent="0.35">
      <c r="A8" s="77">
        <v>6</v>
      </c>
      <c r="B8" s="72" t="s">
        <v>129</v>
      </c>
      <c r="C8" s="38"/>
    </row>
    <row r="9" spans="1:5" x14ac:dyDescent="0.35">
      <c r="A9" s="77">
        <v>7</v>
      </c>
      <c r="B9" s="72" t="s">
        <v>130</v>
      </c>
      <c r="C9" s="38"/>
    </row>
    <row r="10" spans="1:5" x14ac:dyDescent="0.35">
      <c r="A10" s="77">
        <v>8</v>
      </c>
      <c r="B10" s="72" t="s">
        <v>131</v>
      </c>
      <c r="C10" s="38"/>
    </row>
    <row r="11" spans="1:5" x14ac:dyDescent="0.35">
      <c r="A11" s="77">
        <v>9</v>
      </c>
      <c r="B11" s="72" t="s">
        <v>183</v>
      </c>
      <c r="C11" s="38"/>
    </row>
    <row r="12" spans="1:5" ht="28" x14ac:dyDescent="0.35">
      <c r="A12" s="77">
        <v>10</v>
      </c>
      <c r="B12" s="72" t="s">
        <v>184</v>
      </c>
      <c r="C12" s="38"/>
    </row>
    <row r="13" spans="1:5" ht="28" x14ac:dyDescent="0.35">
      <c r="A13" s="77">
        <v>11</v>
      </c>
      <c r="B13" s="72" t="s">
        <v>202</v>
      </c>
      <c r="C13" s="38"/>
    </row>
    <row r="14" spans="1:5" x14ac:dyDescent="0.35">
      <c r="A14" s="77">
        <v>12</v>
      </c>
      <c r="B14" s="72" t="s">
        <v>210</v>
      </c>
      <c r="C14" s="38"/>
    </row>
    <row r="15" spans="1:5" x14ac:dyDescent="0.35">
      <c r="A15" s="77">
        <v>13</v>
      </c>
      <c r="B15" s="72" t="s">
        <v>275</v>
      </c>
      <c r="C15" s="38"/>
    </row>
    <row r="16" spans="1:5" x14ac:dyDescent="0.35">
      <c r="A16" s="77">
        <v>14</v>
      </c>
      <c r="B16" s="72" t="s">
        <v>235</v>
      </c>
      <c r="C16" s="38"/>
    </row>
    <row r="17" spans="1:3" x14ac:dyDescent="0.35">
      <c r="A17" s="77">
        <v>15</v>
      </c>
      <c r="B17" s="72" t="s">
        <v>236</v>
      </c>
      <c r="C17" s="38"/>
    </row>
    <row r="18" spans="1:3" x14ac:dyDescent="0.35">
      <c r="A18" s="77">
        <v>16</v>
      </c>
      <c r="B18" s="72" t="s">
        <v>276</v>
      </c>
      <c r="C18" s="38"/>
    </row>
    <row r="19" spans="1:3" x14ac:dyDescent="0.35">
      <c r="A19" s="77">
        <v>17</v>
      </c>
      <c r="B19" s="72" t="s">
        <v>277</v>
      </c>
      <c r="C19" s="38"/>
    </row>
    <row r="20" spans="1:3" x14ac:dyDescent="0.35">
      <c r="A20" s="77">
        <v>18</v>
      </c>
      <c r="B20" s="95" t="s">
        <v>304</v>
      </c>
      <c r="C20" s="38"/>
    </row>
    <row r="21" spans="1:3" ht="28" x14ac:dyDescent="0.35">
      <c r="A21" s="77">
        <v>19</v>
      </c>
      <c r="B21" s="95" t="s">
        <v>305</v>
      </c>
      <c r="C21" s="38" t="s">
        <v>39</v>
      </c>
    </row>
    <row r="22" spans="1:3" x14ac:dyDescent="0.35">
      <c r="A22" s="77">
        <v>20</v>
      </c>
      <c r="B22" s="95" t="s">
        <v>306</v>
      </c>
      <c r="C22" s="38"/>
    </row>
    <row r="23" spans="1:3" ht="28" x14ac:dyDescent="0.35">
      <c r="A23" s="77">
        <v>21</v>
      </c>
      <c r="B23" s="95" t="s">
        <v>307</v>
      </c>
      <c r="C23" s="38" t="s">
        <v>39</v>
      </c>
    </row>
    <row r="24" spans="1:3" x14ac:dyDescent="0.35">
      <c r="A24" s="77">
        <v>22</v>
      </c>
      <c r="B24" s="72" t="s">
        <v>219</v>
      </c>
      <c r="C24" s="38"/>
    </row>
    <row r="25" spans="1:3" x14ac:dyDescent="0.35">
      <c r="A25" s="77">
        <v>23</v>
      </c>
      <c r="B25" s="72" t="s">
        <v>218</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9"/>
  <dimension ref="A1:C8"/>
  <sheetViews>
    <sheetView workbookViewId="0">
      <selection activeCell="A2" sqref="A2:G2"/>
    </sheetView>
  </sheetViews>
  <sheetFormatPr baseColWidth="10" defaultColWidth="11.453125" defaultRowHeight="15.5" x14ac:dyDescent="0.35"/>
  <cols>
    <col min="1" max="1" width="8.90625" style="43" bestFit="1" customWidth="1"/>
    <col min="2" max="2" width="57.90625" style="43" bestFit="1" customWidth="1"/>
    <col min="3" max="3" width="6.90625" style="43" bestFit="1" customWidth="1"/>
    <col min="4" max="16384" width="11.453125" style="43"/>
  </cols>
  <sheetData>
    <row r="1" spans="1:3" ht="28.5" thickBot="1" x14ac:dyDescent="0.4">
      <c r="A1" s="76" t="s">
        <v>191</v>
      </c>
      <c r="B1" s="73">
        <v>6</v>
      </c>
      <c r="C1" s="43">
        <f>MAX($A$3:$A$8)-1</f>
        <v>5</v>
      </c>
    </row>
    <row r="2" spans="1:3" ht="16" thickTop="1" x14ac:dyDescent="0.35">
      <c r="A2" s="42" t="s">
        <v>36</v>
      </c>
      <c r="B2" s="74" t="s">
        <v>37</v>
      </c>
      <c r="C2" s="43" t="s">
        <v>38</v>
      </c>
    </row>
    <row r="3" spans="1:3" ht="28" x14ac:dyDescent="0.35">
      <c r="A3" s="77">
        <v>1</v>
      </c>
      <c r="B3" s="72" t="s">
        <v>194</v>
      </c>
      <c r="C3" s="38"/>
    </row>
    <row r="4" spans="1:3" ht="28" x14ac:dyDescent="0.35">
      <c r="A4" s="77">
        <v>2</v>
      </c>
      <c r="B4" s="72" t="s">
        <v>193</v>
      </c>
      <c r="C4" s="38" t="s">
        <v>39</v>
      </c>
    </row>
    <row r="5" spans="1:3" ht="28" x14ac:dyDescent="0.35">
      <c r="A5" s="77">
        <v>3</v>
      </c>
      <c r="B5" s="72" t="s">
        <v>255</v>
      </c>
      <c r="C5" s="38"/>
    </row>
    <row r="6" spans="1:3" x14ac:dyDescent="0.35">
      <c r="A6" s="77">
        <v>4</v>
      </c>
      <c r="B6" s="72" t="s">
        <v>260</v>
      </c>
      <c r="C6" s="38"/>
    </row>
    <row r="7" spans="1:3" x14ac:dyDescent="0.35">
      <c r="A7" s="77">
        <v>5</v>
      </c>
      <c r="B7" s="72" t="s">
        <v>219</v>
      </c>
      <c r="C7" s="72"/>
    </row>
    <row r="8" spans="1:3" x14ac:dyDescent="0.35">
      <c r="A8" s="77">
        <v>6</v>
      </c>
      <c r="B8" s="43" t="s">
        <v>218</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0"/>
  <dimension ref="A1:C11"/>
  <sheetViews>
    <sheetView workbookViewId="0">
      <selection activeCell="A2" sqref="A2:G2"/>
    </sheetView>
  </sheetViews>
  <sheetFormatPr baseColWidth="10" defaultColWidth="11.453125" defaultRowHeight="15.5" x14ac:dyDescent="0.35"/>
  <cols>
    <col min="1" max="1" width="8.90625" style="43" bestFit="1" customWidth="1"/>
    <col min="2" max="2" width="57.90625" style="43" bestFit="1" customWidth="1"/>
    <col min="3" max="3" width="6.90625" style="43" bestFit="1" customWidth="1"/>
    <col min="4" max="16384" width="11.453125" style="43"/>
  </cols>
  <sheetData>
    <row r="1" spans="1:3" ht="16" thickBot="1" x14ac:dyDescent="0.4">
      <c r="A1" s="76" t="s">
        <v>212</v>
      </c>
      <c r="B1" s="73">
        <v>9</v>
      </c>
      <c r="C1" s="43">
        <f>MAX($A$3:$A$11)-1</f>
        <v>8</v>
      </c>
    </row>
    <row r="2" spans="1:3" ht="16" thickTop="1" x14ac:dyDescent="0.35">
      <c r="A2" s="42" t="s">
        <v>36</v>
      </c>
      <c r="B2" s="74" t="s">
        <v>37</v>
      </c>
      <c r="C2" s="43" t="s">
        <v>38</v>
      </c>
    </row>
    <row r="3" spans="1:3" x14ac:dyDescent="0.35">
      <c r="A3" s="77">
        <v>1</v>
      </c>
      <c r="B3" s="72" t="s">
        <v>220</v>
      </c>
      <c r="C3" s="38"/>
    </row>
    <row r="4" spans="1:3" x14ac:dyDescent="0.35">
      <c r="A4" s="77">
        <v>2</v>
      </c>
      <c r="B4" s="72" t="s">
        <v>221</v>
      </c>
      <c r="C4" s="38" t="s">
        <v>39</v>
      </c>
    </row>
    <row r="5" spans="1:3" x14ac:dyDescent="0.35">
      <c r="A5" s="77">
        <v>3</v>
      </c>
      <c r="B5" s="72" t="s">
        <v>237</v>
      </c>
      <c r="C5" s="38"/>
    </row>
    <row r="6" spans="1:3" x14ac:dyDescent="0.35">
      <c r="A6" s="77">
        <v>4</v>
      </c>
      <c r="B6" s="72" t="s">
        <v>238</v>
      </c>
      <c r="C6" s="38"/>
    </row>
    <row r="7" spans="1:3" x14ac:dyDescent="0.35">
      <c r="A7" s="77">
        <v>5</v>
      </c>
      <c r="B7" s="72" t="s">
        <v>239</v>
      </c>
      <c r="C7" s="38"/>
    </row>
    <row r="8" spans="1:3" x14ac:dyDescent="0.35">
      <c r="A8" s="77">
        <v>6</v>
      </c>
      <c r="B8" s="72" t="s">
        <v>240</v>
      </c>
      <c r="C8" s="38"/>
    </row>
    <row r="9" spans="1:3" x14ac:dyDescent="0.35">
      <c r="A9" s="77">
        <v>7</v>
      </c>
      <c r="B9" s="72" t="s">
        <v>241</v>
      </c>
      <c r="C9" s="38"/>
    </row>
    <row r="10" spans="1:3" x14ac:dyDescent="0.35">
      <c r="A10" s="77">
        <v>8</v>
      </c>
      <c r="B10" s="72" t="s">
        <v>219</v>
      </c>
      <c r="C10" s="72"/>
    </row>
    <row r="11" spans="1:3" x14ac:dyDescent="0.35">
      <c r="A11" s="77">
        <v>9</v>
      </c>
      <c r="B11" s="43" t="s">
        <v>218</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1"/>
  <dimension ref="A1:C9"/>
  <sheetViews>
    <sheetView topLeftCell="A7" workbookViewId="0">
      <selection activeCell="A2" sqref="A2:G2"/>
    </sheetView>
  </sheetViews>
  <sheetFormatPr baseColWidth="10" defaultColWidth="11.453125" defaultRowHeight="15.5" x14ac:dyDescent="0.35"/>
  <cols>
    <col min="1" max="1" width="8.90625" style="43" bestFit="1" customWidth="1"/>
    <col min="2" max="2" width="57.90625" style="43" bestFit="1" customWidth="1"/>
    <col min="3" max="3" width="6.90625" style="43" bestFit="1" customWidth="1"/>
    <col min="4" max="16384" width="11.453125" style="43"/>
  </cols>
  <sheetData>
    <row r="1" spans="1:3" ht="16" thickBot="1" x14ac:dyDescent="0.4">
      <c r="A1" s="76" t="s">
        <v>217</v>
      </c>
      <c r="B1" s="73">
        <v>7</v>
      </c>
      <c r="C1" s="43">
        <f>MAX($A$8:$A$9)-1</f>
        <v>6</v>
      </c>
    </row>
    <row r="2" spans="1:3" ht="16" thickTop="1" x14ac:dyDescent="0.35">
      <c r="A2" s="42" t="s">
        <v>36</v>
      </c>
      <c r="B2" s="74" t="s">
        <v>37</v>
      </c>
      <c r="C2" s="43" t="s">
        <v>38</v>
      </c>
    </row>
    <row r="3" spans="1:3" x14ac:dyDescent="0.35">
      <c r="A3" s="88">
        <v>1</v>
      </c>
      <c r="B3" s="89" t="s">
        <v>245</v>
      </c>
    </row>
    <row r="4" spans="1:3" x14ac:dyDescent="0.35">
      <c r="A4" s="88">
        <v>2</v>
      </c>
      <c r="B4" s="89" t="s">
        <v>244</v>
      </c>
    </row>
    <row r="5" spans="1:3" x14ac:dyDescent="0.35">
      <c r="A5" s="88">
        <v>3</v>
      </c>
      <c r="B5" s="89" t="s">
        <v>243</v>
      </c>
    </row>
    <row r="6" spans="1:3" x14ac:dyDescent="0.35">
      <c r="A6" s="88">
        <v>4</v>
      </c>
      <c r="B6" s="89" t="s">
        <v>242</v>
      </c>
    </row>
    <row r="7" spans="1:3" x14ac:dyDescent="0.35">
      <c r="A7" s="88">
        <v>5</v>
      </c>
      <c r="B7" s="89" t="s">
        <v>259</v>
      </c>
    </row>
    <row r="8" spans="1:3" x14ac:dyDescent="0.35">
      <c r="A8" s="88">
        <v>6</v>
      </c>
      <c r="B8" s="72" t="s">
        <v>219</v>
      </c>
      <c r="C8" s="72"/>
    </row>
    <row r="9" spans="1:3" x14ac:dyDescent="0.35">
      <c r="A9" s="88">
        <v>7</v>
      </c>
      <c r="B9" s="43" t="s">
        <v>218</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3"/>
  <dimension ref="A1:C14"/>
  <sheetViews>
    <sheetView workbookViewId="0">
      <selection activeCell="A2" sqref="A2:G2"/>
    </sheetView>
  </sheetViews>
  <sheetFormatPr baseColWidth="10" defaultColWidth="11.453125" defaultRowHeight="15.5" x14ac:dyDescent="0.35"/>
  <cols>
    <col min="1" max="1" width="8.90625" style="43" bestFit="1" customWidth="1"/>
    <col min="2" max="2" width="58.453125" style="43" customWidth="1"/>
    <col min="3" max="3" width="6.90625" style="43" bestFit="1" customWidth="1"/>
    <col min="4" max="16384" width="11.453125" style="43"/>
  </cols>
  <sheetData>
    <row r="1" spans="1:3" ht="16" thickBot="1" x14ac:dyDescent="0.4">
      <c r="A1" s="76" t="s">
        <v>246</v>
      </c>
      <c r="B1" s="73">
        <v>12</v>
      </c>
      <c r="C1" s="43">
        <f>MAX($A$14:$A$14)-1</f>
        <v>11</v>
      </c>
    </row>
    <row r="2" spans="1:3" ht="16" thickTop="1" x14ac:dyDescent="0.35">
      <c r="A2" s="42" t="s">
        <v>36</v>
      </c>
      <c r="B2" s="74" t="s">
        <v>37</v>
      </c>
      <c r="C2" s="43" t="s">
        <v>38</v>
      </c>
    </row>
    <row r="3" spans="1:3" ht="28" x14ac:dyDescent="0.35">
      <c r="A3" s="88">
        <v>1</v>
      </c>
      <c r="B3" s="72" t="s">
        <v>253</v>
      </c>
    </row>
    <row r="4" spans="1:3" ht="28" x14ac:dyDescent="0.35">
      <c r="A4" s="88">
        <v>2</v>
      </c>
      <c r="B4" s="72" t="s">
        <v>254</v>
      </c>
      <c r="C4" s="43" t="s">
        <v>39</v>
      </c>
    </row>
    <row r="5" spans="1:3" x14ac:dyDescent="0.35">
      <c r="A5" s="88">
        <v>3</v>
      </c>
      <c r="B5" s="89" t="s">
        <v>248</v>
      </c>
    </row>
    <row r="6" spans="1:3" x14ac:dyDescent="0.35">
      <c r="A6" s="88">
        <v>4</v>
      </c>
      <c r="B6" s="89" t="s">
        <v>249</v>
      </c>
    </row>
    <row r="7" spans="1:3" s="100" customFormat="1" x14ac:dyDescent="0.35">
      <c r="A7" s="98">
        <v>5</v>
      </c>
      <c r="B7" s="99" t="s">
        <v>257</v>
      </c>
      <c r="C7" s="100" t="s">
        <v>308</v>
      </c>
    </row>
    <row r="8" spans="1:3" s="100" customFormat="1" x14ac:dyDescent="0.35">
      <c r="A8" s="98">
        <v>6</v>
      </c>
      <c r="B8" s="99" t="s">
        <v>204</v>
      </c>
    </row>
    <row r="9" spans="1:3" x14ac:dyDescent="0.35">
      <c r="A9" s="88">
        <v>7</v>
      </c>
      <c r="B9" s="89" t="s">
        <v>284</v>
      </c>
    </row>
    <row r="10" spans="1:3" x14ac:dyDescent="0.35">
      <c r="A10" s="88">
        <v>8</v>
      </c>
      <c r="B10" s="89" t="s">
        <v>265</v>
      </c>
    </row>
    <row r="11" spans="1:3" x14ac:dyDescent="0.35">
      <c r="A11" s="96">
        <v>9</v>
      </c>
      <c r="B11" s="97" t="s">
        <v>175</v>
      </c>
      <c r="C11" s="100" t="s">
        <v>308</v>
      </c>
    </row>
    <row r="12" spans="1:3" x14ac:dyDescent="0.35">
      <c r="A12" s="88">
        <v>10</v>
      </c>
      <c r="B12" s="89" t="s">
        <v>286</v>
      </c>
    </row>
    <row r="13" spans="1:3" x14ac:dyDescent="0.35">
      <c r="A13" s="88">
        <v>11</v>
      </c>
      <c r="B13" s="72" t="s">
        <v>219</v>
      </c>
      <c r="C13" s="72"/>
    </row>
    <row r="14" spans="1:3" x14ac:dyDescent="0.35">
      <c r="A14" s="88">
        <v>12</v>
      </c>
      <c r="B14" s="43" t="s">
        <v>218</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24</vt:i4>
      </vt:variant>
      <vt:variant>
        <vt:lpstr>Benannte Bereiche</vt:lpstr>
      </vt:variant>
      <vt:variant>
        <vt:i4>8</vt:i4>
      </vt:variant>
    </vt:vector>
  </HeadingPairs>
  <TitlesOfParts>
    <vt:vector size="32" baseType="lpstr">
      <vt:lpstr>Hints1</vt:lpstr>
      <vt:lpstr>Reporting</vt:lpstr>
      <vt:lpstr>Hinweise1</vt:lpstr>
      <vt:lpstr>Hinweise2</vt:lpstr>
      <vt:lpstr>Hinweise3</vt:lpstr>
      <vt:lpstr>Ergebnisangabe</vt:lpstr>
      <vt:lpstr>Kontakt</vt:lpstr>
      <vt:lpstr>Teilnehmerdaten</vt:lpstr>
      <vt:lpstr>Ergebnisse</vt:lpstr>
      <vt:lpstr>Mitteilungen</vt:lpstr>
      <vt:lpstr>Glucose</vt:lpstr>
      <vt:lpstr>Fructose</vt:lpstr>
      <vt:lpstr>Maltose</vt:lpstr>
      <vt:lpstr>Diastasezahl</vt:lpstr>
      <vt:lpstr>Prolin</vt:lpstr>
      <vt:lpstr>Saeuren</vt:lpstr>
      <vt:lpstr>HMF</vt:lpstr>
      <vt:lpstr>Leitfaehigkeit</vt:lpstr>
      <vt:lpstr>pHWert</vt:lpstr>
      <vt:lpstr>Wasser</vt:lpstr>
      <vt:lpstr>Saccharasezahl</vt:lpstr>
      <vt:lpstr>Glycerin</vt:lpstr>
      <vt:lpstr>Färbung</vt:lpstr>
      <vt:lpstr>Ethanol</vt:lpstr>
      <vt:lpstr>Hinweise3!_ftn1</vt:lpstr>
      <vt:lpstr>Hints1!_ftnref1</vt:lpstr>
      <vt:lpstr>Hinweise1!_ftnref1</vt:lpstr>
      <vt:lpstr>Hinweise1!Druckbereich</vt:lpstr>
      <vt:lpstr>Hinweise2!Druckbereich</vt:lpstr>
      <vt:lpstr>Ergebnisangabe!OLE_LINK1</vt:lpstr>
      <vt:lpstr>Reporting!OLE_LINK1</vt:lpstr>
      <vt:lpstr>Reporting!OLE_LINK2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und Ralf Lippold</dc:creator>
  <cp:lastModifiedBy>Laborvergleichsuntersuchungen Lippold</cp:lastModifiedBy>
  <cp:lastPrinted>2013-09-23T06:00:17Z</cp:lastPrinted>
  <dcterms:created xsi:type="dcterms:W3CDTF">2005-02-14T18:41:01Z</dcterms:created>
  <dcterms:modified xsi:type="dcterms:W3CDTF">2020-10-10T19:30:03Z</dcterms:modified>
</cp:coreProperties>
</file>