
<file path=[Content_Types].xml><?xml version="1.0" encoding="utf-8"?>
<Types xmlns="http://schemas.openxmlformats.org/package/2006/content-types">
  <Default Extension="bin" ContentType="application/vnd.openxmlformats-officedocument.spreadsheetml.printerSettings"/>
  <Default Extension="emf" ContentType="image/x-emf"/>
  <Default Extension="wmf" ContentType="image/x-w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omments2.xml" ContentType="application/vnd.openxmlformats-officedocument.spreadsheetml.comments+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omments3.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DieseArbeitsmappe"/>
  <workbookProtection workbookPassword="CAA1" lockStructure="1"/>
  <bookViews>
    <workbookView xWindow="17376" yWindow="-12" windowWidth="17412" windowHeight="10812" activeTab="6"/>
  </bookViews>
  <sheets>
    <sheet name="Hints1" sheetId="52" r:id="rId1"/>
    <sheet name="Reporting" sheetId="53" r:id="rId2"/>
    <sheet name="Hinweise1" sheetId="54" r:id="rId3"/>
    <sheet name="Hinweise2" sheetId="55" r:id="rId4"/>
    <sheet name="Hinweise3" sheetId="56" r:id="rId5"/>
    <sheet name="Ergebnisangabe" sheetId="61" r:id="rId6"/>
    <sheet name="Kontakt" sheetId="60" r:id="rId7"/>
    <sheet name="Teilnehmerdaten" sheetId="17" state="hidden" r:id="rId8"/>
    <sheet name="Ergebnisse" sheetId="5" r:id="rId9"/>
    <sheet name="Mitteilungen" sheetId="15" r:id="rId10"/>
    <sheet name="Maltit" sheetId="62" state="hidden" r:id="rId11"/>
    <sheet name="Wasser" sheetId="18" state="hidden" r:id="rId12"/>
    <sheet name="Saccharose" sheetId="23" state="hidden" r:id="rId13"/>
    <sheet name="Lactose" sheetId="21" state="hidden" r:id="rId14"/>
    <sheet name="Fett" sheetId="22" state="hidden" r:id="rId15"/>
    <sheet name="HBSZ" sheetId="37" state="hidden" r:id="rId16"/>
    <sheet name="Buttersäure" sheetId="38" state="hidden" r:id="rId17"/>
    <sheet name="Buttersäuremethylester" sheetId="39" state="hidden" r:id="rId18"/>
    <sheet name="Gesamtalkaloide" sheetId="24" state="hidden" r:id="rId19"/>
    <sheet name="Theobromin" sheetId="40" state="hidden" r:id="rId20"/>
    <sheet name="Coffein" sheetId="25" state="hidden" r:id="rId21"/>
    <sheet name="Rohprotein" sheetId="59" state="hidden" r:id="rId22"/>
  </sheets>
  <externalReferences>
    <externalReference r:id="rId23"/>
    <externalReference r:id="rId24"/>
  </externalReferences>
  <definedNames>
    <definedName name="_ftn1" localSheetId="0">Hints1!#REF!</definedName>
    <definedName name="_ftn1" localSheetId="2">Hinweise1!#REF!</definedName>
    <definedName name="_ftn1" localSheetId="4">Hinweise3!$A$3</definedName>
    <definedName name="_ftnref1" localSheetId="0">Hints1!$A$3</definedName>
    <definedName name="_ftnref1" localSheetId="2">Hinweise1!$A$2</definedName>
    <definedName name="_ftnref1" localSheetId="4">Hinweise3!#REF!</definedName>
    <definedName name="Daten" localSheetId="5">#REF!</definedName>
    <definedName name="Daten" localSheetId="10">#REF!</definedName>
    <definedName name="Daten">#REF!</definedName>
    <definedName name="_xlnm.Print_Area" localSheetId="2">Hinweise1!$A$1:$C$18</definedName>
    <definedName name="_xlnm.Print_Area" localSheetId="3">Hinweise2!$A$1:$C$8</definedName>
    <definedName name="MBlei" localSheetId="5">#REF!</definedName>
    <definedName name="MBlei" localSheetId="10">#REF!</definedName>
    <definedName name="MBlei">#REF!</definedName>
    <definedName name="OLE_LINK1" localSheetId="5">Ergebnisangabe!$A$20</definedName>
    <definedName name="OLE_LINK1" localSheetId="1">Reporting!$A$14</definedName>
    <definedName name="OLE_LINK2" localSheetId="1">Reporting!$J$7</definedName>
    <definedName name="Parameter2" localSheetId="5">#REF!</definedName>
    <definedName name="Parameter2" localSheetId="6">#REF!</definedName>
    <definedName name="Parameter2" localSheetId="10">#REF!</definedName>
    <definedName name="Parameter2">Lactose!$B$7:$B$24</definedName>
    <definedName name="Parameter2alt" localSheetId="5">#REF!</definedName>
    <definedName name="Parameter2alt" localSheetId="10">#REF!</definedName>
    <definedName name="Parameter2alt">#REF!</definedName>
    <definedName name="test" localSheetId="5">[1]Parameter2!$B$3:$B$18</definedName>
    <definedName name="test" localSheetId="4">[2]Parameter2!$B$3:$B$18</definedName>
    <definedName name="test" localSheetId="6">[2]Parameter2!$B$3:$B$18</definedName>
    <definedName name="test" localSheetId="10">#REF!</definedName>
    <definedName name="test" localSheetId="1">[1]Parameter2!$B$3:$B$18</definedName>
    <definedName name="test">[1]Parameter2!$B$3:$B$18</definedName>
  </definedNames>
  <calcPr calcId="145621"/>
</workbook>
</file>

<file path=xl/calcChain.xml><?xml version="1.0" encoding="utf-8"?>
<calcChain xmlns="http://schemas.openxmlformats.org/spreadsheetml/2006/main">
  <c r="B11" i="17" l="1"/>
  <c r="C11" i="17"/>
  <c r="B12" i="17"/>
  <c r="C12" i="17"/>
  <c r="B13" i="17"/>
  <c r="C13" i="17"/>
  <c r="B14" i="17"/>
  <c r="C14" i="17"/>
  <c r="B15" i="17"/>
  <c r="C15" i="17"/>
  <c r="B16" i="17"/>
  <c r="C16" i="17"/>
  <c r="B17" i="17"/>
  <c r="C17" i="17"/>
  <c r="B18" i="17"/>
  <c r="C18" i="17"/>
  <c r="B19" i="17"/>
  <c r="C19" i="17"/>
  <c r="B20" i="17"/>
  <c r="C20" i="17"/>
  <c r="B21" i="17"/>
  <c r="C21" i="17"/>
  <c r="B22" i="17"/>
  <c r="C22" i="17"/>
  <c r="B23" i="17"/>
  <c r="C23" i="17"/>
  <c r="B24" i="17"/>
  <c r="C24" i="17"/>
  <c r="H24" i="5"/>
  <c r="F24" i="5"/>
  <c r="I47" i="5" s="1"/>
  <c r="C1" i="62" l="1"/>
  <c r="F4" i="5" l="1"/>
  <c r="F5" i="5"/>
  <c r="A16" i="5"/>
  <c r="A18" i="5"/>
  <c r="H20" i="5"/>
  <c r="F21" i="5"/>
  <c r="I41" i="5" s="1"/>
  <c r="F22" i="5"/>
  <c r="I43" i="5" s="1"/>
  <c r="I22" i="5"/>
  <c r="F23" i="5"/>
  <c r="I45" i="5" s="1"/>
  <c r="F25" i="5"/>
  <c r="F26" i="5"/>
  <c r="G27" i="5"/>
  <c r="F28" i="5"/>
  <c r="I56" i="5" s="1"/>
  <c r="A57" i="5" s="1"/>
  <c r="G29" i="5"/>
  <c r="F30" i="5"/>
  <c r="I59" i="5" s="1"/>
  <c r="G31" i="5"/>
  <c r="F32" i="5"/>
  <c r="F33" i="5"/>
  <c r="I64" i="5" s="1"/>
  <c r="F34" i="5"/>
  <c r="I66" i="5" s="1"/>
  <c r="F35" i="5"/>
  <c r="A43" i="5"/>
  <c r="A45" i="5"/>
  <c r="A49" i="5"/>
  <c r="A51" i="5"/>
  <c r="A64" i="5"/>
  <c r="A66" i="5"/>
  <c r="A68" i="5"/>
  <c r="B16" i="60"/>
  <c r="B17" i="60"/>
  <c r="B18" i="60"/>
  <c r="B19" i="60"/>
  <c r="H1" i="15"/>
  <c r="A1" i="18"/>
  <c r="C1" i="18"/>
  <c r="H21" i="5"/>
  <c r="A1" i="24"/>
  <c r="C1" i="24"/>
  <c r="H32" i="5"/>
  <c r="A1" i="40"/>
  <c r="C1" i="40"/>
  <c r="H33" i="5"/>
  <c r="A1" i="25"/>
  <c r="C1" i="25"/>
  <c r="H34" i="5"/>
  <c r="C1" i="59"/>
  <c r="H35" i="5"/>
  <c r="A1" i="23"/>
  <c r="C1" i="23"/>
  <c r="H22" i="5" s="1"/>
  <c r="A1" i="21"/>
  <c r="C1" i="21"/>
  <c r="H23" i="5"/>
  <c r="A1" i="22"/>
  <c r="C1" i="22"/>
  <c r="H25" i="5" s="1"/>
  <c r="A1" i="37"/>
  <c r="C1" i="37"/>
  <c r="H26" i="5"/>
  <c r="A1" i="38"/>
  <c r="C1" i="38"/>
  <c r="H28" i="5"/>
  <c r="A1" i="39"/>
  <c r="C1" i="39"/>
  <c r="H30" i="5"/>
  <c r="B1" i="17"/>
  <c r="B2" i="17"/>
  <c r="B4" i="17"/>
  <c r="D5" i="17"/>
  <c r="D8" i="17" s="1"/>
  <c r="B5" i="17" s="1"/>
  <c r="B6" i="17"/>
  <c r="B7" i="17"/>
  <c r="B10" i="17"/>
  <c r="C10" i="17"/>
  <c r="I51" i="5"/>
  <c r="A52" i="5" s="1"/>
  <c r="A61" i="5" l="1"/>
  <c r="I49" i="5"/>
  <c r="A50" i="5" s="1"/>
  <c r="A48" i="5"/>
  <c r="A67" i="5"/>
  <c r="A53" i="5"/>
  <c r="A58" i="5"/>
  <c r="A65" i="5"/>
  <c r="A46" i="5"/>
  <c r="A42" i="5"/>
  <c r="I68" i="5"/>
  <c r="A69" i="5" s="1"/>
  <c r="I62" i="5"/>
  <c r="A63" i="5" s="1"/>
  <c r="A60" i="5"/>
  <c r="A44" i="5"/>
</calcChain>
</file>

<file path=xl/comments1.xml><?xml version="1.0" encoding="utf-8"?>
<comments xmlns="http://schemas.openxmlformats.org/spreadsheetml/2006/main">
  <authors>
    <author>LVU</author>
  </authors>
  <commentList>
    <comment ref="B13" authorId="0">
      <text>
        <r>
          <rPr>
            <b/>
            <sz val="8"/>
            <color indexed="81"/>
            <rFont val="Tahoma"/>
            <family val="2"/>
          </rPr>
          <t>LVU:</t>
        </r>
        <r>
          <rPr>
            <sz val="8"/>
            <color indexed="81"/>
            <rFont val="Tahoma"/>
            <family val="2"/>
          </rPr>
          <t xml:space="preserve">
Bitte beachten Sie, dass  Tabellen-kalkulationen Nullen an letzter Stelle hinter dem Komma nicht darstellen. Die Zahl "7,80" wird daher als "7,8" dargestellt.</t>
        </r>
      </text>
    </comment>
  </commentList>
</comments>
</file>

<file path=xl/comments2.xml><?xml version="1.0" encoding="utf-8"?>
<comments xmlns="http://schemas.openxmlformats.org/spreadsheetml/2006/main">
  <authors>
    <author>LVU</author>
  </authors>
  <commentList>
    <comment ref="B13" authorId="0">
      <text>
        <r>
          <rPr>
            <b/>
            <sz val="8"/>
            <color indexed="81"/>
            <rFont val="Tahoma"/>
            <family val="2"/>
          </rPr>
          <t>LVU:</t>
        </r>
        <r>
          <rPr>
            <sz val="8"/>
            <color indexed="81"/>
            <rFont val="Tahoma"/>
            <family val="2"/>
          </rPr>
          <t xml:space="preserve">
Bitte beachten Sie, dass  Tabellen-kalkulationen Nullen an letzter Stelle hinter dem Komma nicht darstellen. Die Zahl "7,80" wird daher als "7,8" dargestellt.</t>
        </r>
      </text>
    </comment>
  </commentList>
</comments>
</file>

<file path=xl/comments3.xml><?xml version="1.0" encoding="utf-8"?>
<comments xmlns="http://schemas.openxmlformats.org/spreadsheetml/2006/main">
  <authors>
    <author>LVU</author>
  </authors>
  <commentList>
    <comment ref="G1" authorId="0">
      <text>
        <r>
          <rPr>
            <b/>
            <sz val="8"/>
            <color indexed="81"/>
            <rFont val="Tahoma"/>
            <family val="2"/>
          </rPr>
          <t>Bitte geben Sie unbedingt Ihre Kunden-Nr. ein (nur Ziffern)
Fill in Your Client Number (numbers only)</t>
        </r>
      </text>
    </comment>
    <comment ref="G2" authorId="0">
      <text>
        <r>
          <rPr>
            <b/>
            <sz val="8"/>
            <color indexed="81"/>
            <rFont val="Tahoma"/>
            <family val="2"/>
          </rPr>
          <t>Geben Sie zusätzlich auch noch Ihre Postleitzahl an (nur Ziffern).
Fill in Your postal ZIP-Code (numbers only)</t>
        </r>
      </text>
    </comment>
    <comment ref="A17" authorId="0">
      <text>
        <r>
          <rPr>
            <sz val="8"/>
            <color indexed="81"/>
            <rFont val="Tahoma"/>
            <family val="2"/>
          </rPr>
          <t xml:space="preserve">Falls Sie nach einer </t>
        </r>
        <r>
          <rPr>
            <b/>
            <sz val="8"/>
            <color indexed="81"/>
            <rFont val="Tahoma"/>
            <family val="2"/>
          </rPr>
          <t>erfolgreichen</t>
        </r>
        <r>
          <rPr>
            <sz val="8"/>
            <color indexed="81"/>
            <rFont val="Tahoma"/>
            <family val="2"/>
          </rPr>
          <t xml:space="preserve"> Übermittlung Ihrer Ergebnisse noch Fehler feststellen, können Sie bis zur Deadline jederzeit noch überarbeitete Ergebnisdateien einsenden.
Damit unser System Ihre Datei als Aktualisierung akzeptiert,  muss  zwingend "ja" bei Aktualisierung ausgewählt werden.
</t>
        </r>
        <r>
          <rPr>
            <b/>
            <sz val="8"/>
            <color indexed="81"/>
            <rFont val="Tahoma"/>
            <family val="2"/>
          </rPr>
          <t>Die überarbeitete Exceltabelle muss alle bei der Auswertung zu berücksichtigenden Einträge enthalten, da die ursprünglich von Ihnen gesendeten Daten vor der Aktualiserung vollständig gelöscht werden.</t>
        </r>
      </text>
    </comment>
    <comment ref="B20" authorId="0">
      <text>
        <r>
          <rPr>
            <sz val="10"/>
            <color indexed="81"/>
            <rFont val="Times New Roman"/>
            <family val="1"/>
          </rPr>
          <t>Sofern nichts anderes angegeben ist, beziehen Sie Ihre Ergebnisse immer auf die Gesamtprobe.</t>
        </r>
      </text>
    </comment>
    <comment ref="D20" authorId="0">
      <text>
        <r>
          <rPr>
            <sz val="8"/>
            <color indexed="81"/>
            <rFont val="Tahoma"/>
            <family val="2"/>
          </rPr>
          <t>Tragen Sie in der ersten Spalte das Ergebnis des ersten Analysengangs ein</t>
        </r>
      </text>
    </comment>
    <comment ref="E20" authorId="0">
      <text>
        <r>
          <rPr>
            <sz val="8"/>
            <color indexed="81"/>
            <rFont val="Tahoma"/>
            <family val="2"/>
          </rPr>
          <t>Tragen Sie in der zweiten Spalte das Ergebnis des zweiten Analysengangs ein</t>
        </r>
      </text>
    </comment>
  </commentList>
</comments>
</file>

<file path=xl/sharedStrings.xml><?xml version="1.0" encoding="utf-8"?>
<sst xmlns="http://schemas.openxmlformats.org/spreadsheetml/2006/main" count="410" uniqueCount="306">
  <si>
    <t>Parameter</t>
  </si>
  <si>
    <t>Einheit</t>
  </si>
  <si>
    <t>Postleitzahl</t>
  </si>
  <si>
    <t>ergebnisse@lvus.de</t>
  </si>
  <si>
    <t>Sonstiges</t>
  </si>
  <si>
    <t>Analysen-
gang 1</t>
  </si>
  <si>
    <t>Analysen-
gang 2</t>
  </si>
  <si>
    <t>Einsendeadresse:</t>
  </si>
  <si>
    <t>Erläuterungen zur Weiterverarbeitung Ihrer Daten</t>
  </si>
  <si>
    <t>Kundennummer</t>
  </si>
  <si>
    <t>Produkt</t>
  </si>
  <si>
    <t>Jahrgang</t>
  </si>
  <si>
    <t>Update</t>
  </si>
  <si>
    <t>Parameterzahl</t>
  </si>
  <si>
    <t>Bestimmungen je Parameter</t>
  </si>
  <si>
    <t>Auswahl</t>
  </si>
  <si>
    <t>Umformung</t>
  </si>
  <si>
    <t>Nachfolgend können Sie uns ergänzende Hinweise geben oder wichtige Beobachtungen mitteilen.</t>
  </si>
  <si>
    <t>Da Ihre eMail automatisch weiterverarbeitet wird, dürfen nur in der Exceltabelle
Kommentare oder Hinweise zu den Proben und durchgeführten Untersuchungen enthalten sein. Außerdem darf Ihre eMail nur eine einzige Anlage enthalten. Sie erhalten automatisch eine Benachrichtigung über den Eingang Ihrer Ergebnisse.</t>
  </si>
  <si>
    <r>
      <t>Beispiele zur Ergebnisangabe:</t>
    </r>
    <r>
      <rPr>
        <sz val="12"/>
        <rFont val="Times New Roman"/>
        <family val="1"/>
      </rPr>
      <t xml:space="preserve">
In einer Probe wurde der Gehalt von Mangan bestimmt. Es werden folgende rechnerischen Gehalte ermittelt:</t>
    </r>
  </si>
  <si>
    <t>Parameter 1</t>
  </si>
  <si>
    <t>Parameter 2</t>
  </si>
  <si>
    <t>Parameter 3</t>
  </si>
  <si>
    <t>Diese Tabellen wurden so aufgebaut, dass die Daten automatisiert in unser Auswerteprogramm übernommen werden können. Die Tabellen dürfen daher keinesfalls im Aufbau verändert werden, da dann ein automatisiertes Auslesen der mitgeteilten Daten nicht mehr möglich wäre.</t>
  </si>
  <si>
    <t>Aus diesem Grund wurden die Tabellen gegen Veränderungen geschützt. Eingaben
oder auch die Auswahl von Eigenschaften sind nur an wenigen Stellen nötig. Diese Stellen sind gelb hinterlegt.</t>
  </si>
  <si>
    <t xml:space="preserve">Da das Ausführen von Macros eine potentielle Gefährdung von Computersystemen bedeuten kann, gehen wir davon aus, dass ausführbare Macros in zahlreichen Fällen von den entsprechenden System-Administratoren unterdrückt werden. Deshalb wurde auf die Verwendung von Macros bei der Erstellung der Tabellen zur Ergebniserfassung komplett verzichtet, obwohl damit ein  komfortableres Arbeiten möglich wäre. </t>
  </si>
  <si>
    <t>Beim Eingang Ihrer eMail wird diese von unserem System automatisch weiterverarbeitet, wobei einige Plausibilitäten (z.B. Vollständigkeit der Absenderangabe oder Kennzeichnung als Update bei erneuter Dateneinsendung) überprüft werden. Im Anschluss an diese Prüfung erhalten Sie automatisiert eine eMail-Antwort. Darin werden Sie darüber informiert, ob Ihre Daten prinzipiell weiterverarbeitet werden können oder ob benötigte Einträge fehlen und Sie Ihre Ergebnisse nach Ergänzung der fehlenden Angaben erneut einsenden sollen. Eine Prüfung auf Vollständigkeit von Ergebnisangaben (sind überhaupt Ergebnnisdaten vorhanden?) oder deren Angabe in den vorgegebenen Maßeinheiten wird zu diesem Zeitpunkt nicht vorgenommen.</t>
  </si>
  <si>
    <t>Sollten Sie noch vor dem Ende der Ergebnisannahme bemerken, dass in Ihrer Ergebnistabelle Fehler enthalten sind, so senden Sie einfach eine korrigierte Version an die Adresse ergebnisse@lvus.de. Kennzeichnen Sie in diesem Fall Ihre Tabelle als Aktualisierung, da ansonsten das System die Annahme der Daten zurückweist ("es sind ja bereits Daten von Ihnen vorhanden"). Ihre aktualiserte Ergebnistabelle muss vollständig ausgefüllt sein und insbesondere alle Ergebnisdaten der Vorversion enthalten, da bei einer Kennzeichung als Aktualiserung (Update) die zuvor eingesandte Ergebnistabelle durch die Aktualisierung vollständig ersetzt wird.</t>
  </si>
  <si>
    <t>Ihre Daten werden von uns wie mitgeteilt zur Auswertung verwendet. 
Selbst offensichtliche Fehler, wie
- Tippfehler,
- Übertragungsfehler in die Ergebniserfassungstabelle,
- Angaben in einer anderen, von der Vorgabe abweichenden Maßeinheit
werden zur Auswertung unverändert, also ohne Änderung übernommen und führen dann zu schlechten Bewertungen.
Daher sollten Sie Ihre Eingaben sorgfältig durchführen und dabei insbesondere auch überprüfen, ob Ihre laborüblichen Maßeinheiten mit denen im Tabellenblatt übereinstimmen.</t>
  </si>
  <si>
    <t>Parameter 4</t>
  </si>
  <si>
    <t>Parameter 5</t>
  </si>
  <si>
    <t>Parameter 6</t>
  </si>
  <si>
    <t>Parameter 7</t>
  </si>
  <si>
    <t>Parameter 8</t>
  </si>
  <si>
    <t>Methode</t>
  </si>
  <si>
    <t>Bezeichnung des Analysenverfahrens</t>
  </si>
  <si>
    <t>Anzahl</t>
  </si>
  <si>
    <t>Modifikation</t>
  </si>
  <si>
    <t>x</t>
  </si>
  <si>
    <t>Beispielhafter Wert [mg/kg]</t>
  </si>
  <si>
    <t>Die ausgefüllte Exceltabelle muss per eMail als Anlage bis spätestens zur Deadline an eine der beiden Adressen ergebnisse@lvus.de oder results@lvus.de gesendet werden. Bitte beachten Sie, dass Ihre eMail nur die Exceltabelle als Anlage enthalten darf. Ausser Ihrem Absender soll die eigentliche eMail keine weiteren Daten oder Texte enthalten, da alle an die Adressen  ergebnisse@lvus.de oder results@lvus.de gesendeten eMails automatisch ausgelesen werden.</t>
  </si>
  <si>
    <t>Teilnahmen</t>
  </si>
  <si>
    <t>Teilnahme</t>
  </si>
  <si>
    <t>Tabelle wurde bereits einmal erfolgreich gesendet, es handelt sich um eine Aktualisierung:</t>
  </si>
  <si>
    <t>Signifikante
Stellen</t>
  </si>
  <si>
    <t>Deadline</t>
  </si>
  <si>
    <t>interne Teilnahme:</t>
  </si>
  <si>
    <t>Hinweise zur Ergebnisübermittlung und zur Ergebnisangabe</t>
  </si>
  <si>
    <t>Nach der in der Tabelle "Ergebnisse" aufgeführten Deadline eingehende Ergebnisse werden bei der Auswertung nicht berücksichtigt.</t>
  </si>
  <si>
    <t>Ergebnisangabe mit 3 signifikanten Ziffern [mg/kg]</t>
  </si>
  <si>
    <t>Nach Ende der Frist zur Ergebnisabgabe sind Korrekturen nur noch möglich, falls die Auswertung der Daten noch nicht erfolgt ist. Korrekturen von fehlerhaften Teilnehmerangaben werden nach der Auswertung und insbesondere nach Veröffentlichung des Protokolls nicht mehr durchgeführt.</t>
  </si>
  <si>
    <t>References to the result transmission and to the indication of result 
(Deadline see "Ergebnisse")</t>
  </si>
  <si>
    <t>Examples for transmissions of results:</t>
  </si>
  <si>
    <t>It a test material the element "Mg" was quantified. You are asked to report 3 significant numbers. The following computational contents are determined:</t>
  </si>
  <si>
    <t>Computed Value [mg/kg]</t>
  </si>
  <si>
    <t>Transmission of result [mg/kg]</t>
  </si>
  <si>
    <t>Ergebnisdatenblatt (Resultsheet)</t>
  </si>
  <si>
    <t>Kunden-Nr. (Client-Nb.)</t>
  </si>
  <si>
    <t>Postleitzahl (ZIP-Code)</t>
  </si>
  <si>
    <t>Annahmeschluss/Deadline:</t>
  </si>
  <si>
    <t>g/100 g</t>
  </si>
  <si>
    <t>Falls Sie einen Parameter nicht bearbeiten, lassen Sie die zugehörigen Ergebnisdatenfelder bitte leer.
If you are not analysing parameters in your laboratory do not write anything into the corresponding fields for the results.</t>
  </si>
  <si>
    <t>Zur Beschreibung des Analysenverfahrens verwenden Sie bitte die im unteren Teil dieses Datenblatts enthaltenen Auswahlfelder.
To describe your method use the Pulldown-menus following after the result area</t>
  </si>
  <si>
    <t>Aufarbeitung / Verfahren</t>
  </si>
  <si>
    <t>sonstiges</t>
  </si>
  <si>
    <t>Wasser</t>
  </si>
  <si>
    <t>Fett</t>
  </si>
  <si>
    <t>Wählen Sie über das Auswahl-Menü Ihr Aufarbeitungsverfahren aus. Sollte dieses nicht in der Auswahl enthalten sein, wählen Sie bitte "sonstiges" aus und geben Sie Ihr Verfahren ein.</t>
  </si>
  <si>
    <t>§ 64 LFGB Nr. L 06.00-3, modifiziert</t>
  </si>
  <si>
    <t>§ 64 LFGB Nr. L 06.00-3</t>
  </si>
  <si>
    <t>Weibull-Stoldt</t>
  </si>
  <si>
    <t>§ 64 LFGB Nr. L 06.00-6, modifiziert</t>
  </si>
  <si>
    <t>§ 64 LFGB Nr. L 06.00-6</t>
  </si>
  <si>
    <t>Weitere Angaben</t>
  </si>
  <si>
    <t>mg/100 g</t>
  </si>
  <si>
    <t>ohne</t>
  </si>
  <si>
    <t>Halbmikrobuttersäurezahl (HBSZ)</t>
  </si>
  <si>
    <r>
      <t xml:space="preserve">g/100 g </t>
    </r>
    <r>
      <rPr>
        <sz val="12"/>
        <color indexed="10"/>
        <rFont val="Times New Roman"/>
        <family val="1"/>
      </rPr>
      <t>Fett</t>
    </r>
  </si>
  <si>
    <t>Parameter 9</t>
  </si>
  <si>
    <t>Parameter 10</t>
  </si>
  <si>
    <t>Parameter 11</t>
  </si>
  <si>
    <t>Parameter 12</t>
  </si>
  <si>
    <t>Saccharose, wasserfrei</t>
  </si>
  <si>
    <t>Untersuchungsergebnisse</t>
  </si>
  <si>
    <t xml:space="preserve">Die Bestimmung des Butterfettgehaltes der Probe erfolgt analytisch über die Parameter Halbmikrobuttersäurezahl (HBSZ), freie Buttersäure (mittels GC) oder Buttersäuremethylester (GC). Die Grundparameter sollen zusätzlich erfasst und ausgewertet werden. </t>
  </si>
  <si>
    <r>
      <t>Buttersäuremethylester (</t>
    </r>
    <r>
      <rPr>
        <sz val="12"/>
        <color indexed="10"/>
        <rFont val="Times New Roman"/>
        <family val="1"/>
      </rPr>
      <t>auf Fett beziehen</t>
    </r>
    <r>
      <rPr>
        <sz val="12"/>
        <rFont val="Times New Roman"/>
        <family val="1"/>
      </rPr>
      <t>)</t>
    </r>
  </si>
  <si>
    <r>
      <t>Freie Buttersäure (</t>
    </r>
    <r>
      <rPr>
        <sz val="12"/>
        <color indexed="10"/>
        <rFont val="Times New Roman"/>
        <family val="1"/>
      </rPr>
      <t>auf Fett beziehen</t>
    </r>
    <r>
      <rPr>
        <sz val="12"/>
        <rFont val="Times New Roman"/>
        <family val="1"/>
      </rPr>
      <t>)</t>
    </r>
  </si>
  <si>
    <r>
      <t>Achtung</t>
    </r>
    <r>
      <rPr>
        <sz val="12"/>
        <rFont val="Times New Roman"/>
        <family val="1"/>
      </rPr>
      <t xml:space="preserve">, die Ergebnisse der beiden Parameter </t>
    </r>
    <r>
      <rPr>
        <b/>
        <sz val="12"/>
        <rFont val="Times New Roman"/>
        <family val="1"/>
      </rPr>
      <t>freie Buttersäure und Buttersäuremethylester</t>
    </r>
    <r>
      <rPr>
        <sz val="12"/>
        <rFont val="Times New Roman"/>
        <family val="1"/>
      </rPr>
      <t xml:space="preserve"> sollen abweichend von den übrigen </t>
    </r>
    <r>
      <rPr>
        <b/>
        <sz val="12"/>
        <rFont val="Times New Roman"/>
        <family val="1"/>
      </rPr>
      <t>auf den Fettgehalt der Probe</t>
    </r>
    <r>
      <rPr>
        <sz val="12"/>
        <rFont val="Times New Roman"/>
        <family val="1"/>
      </rPr>
      <t xml:space="preserve"> bezogen werden.</t>
    </r>
  </si>
  <si>
    <t>Geben Sie beim Parameter Butterfett unbedingt an, von welchem Anteil (Buttersäure, Buttersäuremethlyester) oder Wert (HBSZ) Sie in reinem Butterfett ausgehen.</t>
  </si>
  <si>
    <r>
      <t xml:space="preserve">Trocknung bei 103 °C </t>
    </r>
    <r>
      <rPr>
        <sz val="10"/>
        <rFont val="Symbol"/>
        <family val="1"/>
        <charset val="2"/>
      </rPr>
      <t>±</t>
    </r>
    <r>
      <rPr>
        <sz val="10"/>
        <rFont val="Times New Roman"/>
        <family val="1"/>
      </rPr>
      <t xml:space="preserve"> 2 °C mit Seesand</t>
    </r>
  </si>
  <si>
    <t>§ 64 LFGB Nr. L 03.00-9</t>
  </si>
  <si>
    <t>§ 64 LFGB Nr. L 03.00-9, modifiziert</t>
  </si>
  <si>
    <t>§ 64 LFGB Nr. L 17.00-8 (18.00-1)</t>
  </si>
  <si>
    <t>§ 64 LFGB Nr. L 17.00-8 (18.00-1), modifiziert</t>
  </si>
  <si>
    <t>Freie Buttersäure</t>
  </si>
  <si>
    <t>§ 64 LFGB Nr. L 17.00-13 (18.00-15)</t>
  </si>
  <si>
    <t>§ 64 LFGB Nr. L 17.00-13 (18.00-15), modifiziert</t>
  </si>
  <si>
    <t>Büchi-Caviezel</t>
  </si>
  <si>
    <t>Milchfett, berechnet über HBSZ</t>
  </si>
  <si>
    <t>Milchfett, berechnet über Buttersäure</t>
  </si>
  <si>
    <t>Milchfett, berechnet
über Buttersäuremethylester</t>
  </si>
  <si>
    <t>Buttersäuremethylester</t>
  </si>
  <si>
    <t>§ 64 LFGB Nr. L 17.00-12 (18.00-9)</t>
  </si>
  <si>
    <t>§ 64 LFGB Nr. L 17.00-12 (18.00-9), modifiziert</t>
  </si>
  <si>
    <r>
      <t xml:space="preserve">Schulte et al: Fat Sci Technol </t>
    </r>
    <r>
      <rPr>
        <u/>
        <sz val="11"/>
        <rFont val="Times New Roman"/>
        <family val="1"/>
      </rPr>
      <t>91</t>
    </r>
    <r>
      <rPr>
        <sz val="11"/>
        <rFont val="Times New Roman"/>
        <family val="1"/>
      </rPr>
      <t xml:space="preserve"> 181 (1989)</t>
    </r>
  </si>
  <si>
    <t>Beschreibung der verwendeten Analysenverfahren (1)</t>
  </si>
  <si>
    <t>Beschreibung der verwendeten Analysenverfahren (2)</t>
  </si>
  <si>
    <t>13</t>
  </si>
  <si>
    <t>Kakaoerzeugnisse</t>
  </si>
  <si>
    <t>Gesamtalkaloide</t>
  </si>
  <si>
    <t>Lactose, wasserfrei</t>
  </si>
  <si>
    <t>Coffein</t>
  </si>
  <si>
    <t>Theobromin</t>
  </si>
  <si>
    <t>UV-Spekrophotometrisch nach Schweizerisches Lebensmittelbuch Kapitel 36 C/17</t>
  </si>
  <si>
    <t>Klärung mit Bleiessig, UV-Spektralphotometrisch bei 272 nm und 306 nm, Korrektur mit Theobromin-Standardlösung</t>
  </si>
  <si>
    <t>UV-Photometrisch, IOCCC Methode 28 (1988)</t>
  </si>
  <si>
    <t>nach Hadorn</t>
  </si>
  <si>
    <r>
      <t xml:space="preserve">UV-Photometrisch nach Hadorn-Zürcher: Mitt Leb Hyg </t>
    </r>
    <r>
      <rPr>
        <u/>
        <sz val="10"/>
        <rFont val="Times New Roman"/>
        <family val="1"/>
      </rPr>
      <t>56</t>
    </r>
    <r>
      <rPr>
        <sz val="10"/>
        <rFont val="Times New Roman"/>
        <family val="1"/>
      </rPr>
      <t xml:space="preserve"> 491-514 (1969)</t>
    </r>
  </si>
  <si>
    <t>§ 64 LFGB Nr. L 45.00-1 (18.00-16)</t>
  </si>
  <si>
    <t>§ 64 LFGB Nr. L 45.00-1 (18.00-16), modifiziert</t>
  </si>
  <si>
    <t>§ 64 LFGB Nr. L 46.00-3</t>
  </si>
  <si>
    <t>HPLC-UV, aufgearbeitet in Anlehnung Schweizerisches Lebensmittelbuch Kapitel 36C/17</t>
  </si>
  <si>
    <t>Aufarbeitung nach § 64 LFGB Nr. L 00.00-9</t>
  </si>
  <si>
    <t>§ 64 LFGB Nr. L 47.00-6</t>
  </si>
  <si>
    <r>
      <t xml:space="preserve">Lebensmittelchemie und gerichtliche Chemie </t>
    </r>
    <r>
      <rPr>
        <u/>
        <sz val="10"/>
        <rFont val="Times New Roman"/>
        <family val="1"/>
      </rPr>
      <t>34</t>
    </r>
    <r>
      <rPr>
        <sz val="10"/>
        <rFont val="Times New Roman"/>
        <family val="1"/>
      </rPr>
      <t xml:space="preserve"> 109-114 (1980)</t>
    </r>
  </si>
  <si>
    <t>§ 64 LFGB Nr. L 46.00-3, modifiziert</t>
  </si>
  <si>
    <t>§ 64 LFGB Nr. L 47.00-6, modifiziert</t>
  </si>
  <si>
    <t>HPLC (UV oder DAD-Detektion)</t>
  </si>
  <si>
    <t>§ 64 LFGB Nr. L 44.00-3</t>
  </si>
  <si>
    <t>§ 64 LFGB Nr. L 44.00-3, modifiziert</t>
  </si>
  <si>
    <t>IOCCC AM-1, 1952</t>
  </si>
  <si>
    <t>§ 64 LFGB Nr. L 04.00-8, modifiziert</t>
  </si>
  <si>
    <t>Karl Fischer, Schweizerisches Lebensmittelbuch Kapitel 36A/2.2</t>
  </si>
  <si>
    <t>§ 64 LFGB Nr. L 46.02-1, modifiziert</t>
  </si>
  <si>
    <t>§ 64 LFGB Nr. L 46.02-1</t>
  </si>
  <si>
    <t>§ 64 LFGB Nr. L 04.00-8</t>
  </si>
  <si>
    <t>§ 64 LFGB Nr. L 44.00-4</t>
  </si>
  <si>
    <t>§ 64 LFGB Nr. L 44.00-4, modifiziert</t>
  </si>
  <si>
    <t>VDLUFA III 5.11</t>
  </si>
  <si>
    <t>§ 64 LFGB Nr. L 18.00-5 (17.00-4), modifiziert</t>
  </si>
  <si>
    <t>Röse-Gottlieb</t>
  </si>
  <si>
    <t>AOAC 963.15</t>
  </si>
  <si>
    <t>§ 64 LFGB Nr. L 18.00-5 (17.00-4)</t>
  </si>
  <si>
    <t>Polarimetrisch nach Thieler: ZLUF 80 440-449 (1940)</t>
  </si>
  <si>
    <t>Enzymatisch nach SCIL Nr. 1246</t>
  </si>
  <si>
    <t>Polarimetrisch, OICCC Methode 7b-D (1960)</t>
  </si>
  <si>
    <t>Gesamtalkaloide
(photometrisch, als Theobromin)</t>
  </si>
  <si>
    <t>Enzymatisch nach SCIL 200 086</t>
  </si>
  <si>
    <t>Enzymatisch nach r-biopharm 10 986 119 035</t>
  </si>
  <si>
    <t>Ionenchromatographie nach Carrez-Klärung</t>
  </si>
  <si>
    <t>Enzymatisch nach r-biopharm / roche 10 176 303 035 (Lac/Galac)</t>
  </si>
  <si>
    <t>Trocknungsverlust bei 102 +/- 2 °C mit Seesand: Schweizerisches Lebensmittelbuch (5. Auflage), Kapitel 36 A/2.1</t>
  </si>
  <si>
    <t>HPLC-Verfahren (diverse Detektoren)</t>
  </si>
  <si>
    <t>Reduktometrisch - Differenz vor und nach Inversion</t>
  </si>
  <si>
    <t>HPLC auf Kationenaustauscher mit Bleibelegung (analog  64 LFGB Nr. L 00.00-72: Bestimmung der Zuckeralkohole)</t>
  </si>
  <si>
    <t>Mikrowellen-/Säureaufschluss unter gleichzeitiger Extraktion mit Toluol</t>
  </si>
  <si>
    <t>Verfahren nach Precht, Verseifung mit methanolischer KOH, GC</t>
  </si>
  <si>
    <t>Umesterung mit Na-methylat nach Hadorn, Zürcher; Deutsch Lebens Rundsch 66 77 (1979); GC/FID auf DB-23; Istd C5-FAME</t>
  </si>
  <si>
    <t>Probe lösen in n-Heptan,  Veresterung der Fette mit methanolischer KOH. GC/FID nach Trennung auf DB-23 30 m x 0,25 mm x 0,25 µm</t>
  </si>
  <si>
    <t>Photometrische Bestimmung bei 306 und 272 nm</t>
  </si>
  <si>
    <t>HPLC-DAD nach Schweizerisches Lebensmittelbuch Kapitel 22/10.1</t>
  </si>
  <si>
    <t>Matissek, R.: Lebensmittelanalytik, 2. Aufl., Springer-Verlag Berlin/Heidelberg 1992, S. 197 ff - Kapitel 5.3.1</t>
  </si>
  <si>
    <t>In einigen Fällen, z.B. bei Gehalten um 1 % oder 10 %, ist die Vorgabe gültiger Stellen schwierig: Die Ergebnisse „1,06% und 0,98% sind vergleichbar, nicht aber „1,1 %“ und „0,98%“. Die Angabe einer zusätzlichen gültigen Stelle beim Beispielwert 1,06% ist hier angebracht.</t>
  </si>
  <si>
    <t xml:space="preserve">Bitte verwenden Sie diese Datei für Ihre Ergebnisübermittlung. Füllen Sie hierzu alle in der Tabelle "Ergebnisse" gelb hinterlegten Felder aus bzw. wählen Sie Ihre Angaben zu den von Ihnen verwendeten Methoden über die vorhandenen Auswahlfenster aus. </t>
  </si>
  <si>
    <r>
      <t>Es ist wichtig</t>
    </r>
    <r>
      <rPr>
        <sz val="12"/>
        <rFont val="Times New Roman"/>
        <family val="1"/>
      </rPr>
      <t>, dass Sie zur eindeutigen Zuordnung der Ergebnisse zu Ihrem Labor sowohl Ihre Kunden-Nr. als auch Ihre Postleitzahl (auf dem Anschreiben enthalten - nur Ziffern eingeben) eingeben. Über eine bei der Auswertung durchgeführte Plausibilitätsprüfung soll erkannt werden, ob Tippfehler vorliegen und dadurch die Daten einem anderen Teilnehmer zugeordnet werden könnten.</t>
    </r>
  </si>
  <si>
    <r>
      <t>Interne Teilnahme:</t>
    </r>
    <r>
      <rPr>
        <sz val="12"/>
        <rFont val="Times New Roman"/>
        <family val="1"/>
      </rPr>
      <t xml:space="preserve"> Diesen Wert bitte nur ändern, falls Sie für Ihr Haus mehrere getrennte </t>
    </r>
    <r>
      <rPr>
        <b/>
        <sz val="12"/>
        <rFont val="Times New Roman"/>
        <family val="1"/>
      </rPr>
      <t>und damit kostenpflichtige</t>
    </r>
    <r>
      <rPr>
        <sz val="12"/>
        <rFont val="Times New Roman"/>
        <family val="1"/>
      </rPr>
      <t xml:space="preserve"> Teilnahmen gebucht haben. Über diesen Wert werden die unter einer Kundennummer geführten Teilnahmen getrennt erfasst und die Ergebnisse anschließend der Auswertung zugeführt. Entscheiden Sie, welcher Ihrer Laborbereiche unter der Teilnahme 1 oder 2 registirert und ausgewertet werden soll.</t>
    </r>
  </si>
  <si>
    <t>Die Ergebnisangaben müssen in der/den vorgegebenen Maßeinheiten erfolgen - Ihre Angaben werden ohne Änderungen zur Auswertung verwendet! Zur Vermeidung von Abweichungen durch bereits im Labor vorgenommene Rundungen werden Sie gebeten, bei jedem Parameter eine bestimmte Anzahl signifikanter Ziffern anzugeben (auch wenn auf Grund Ihrer Validierungsdaten diese Genauigkeit von Ihrem Analysenverfahren nicht eingehalten wird). Nach ISO 13528 Abschnitt 4.6 sollen Ergebnisse nicht stärker gerundet werden als dem halben Betrag der Wiederholstandardabweichung entspricht.</t>
  </si>
  <si>
    <t>Verfahren sowie Literaturangaben, die von Teilnehmern bei bereits durchgeführten Laborvergleichsuntersuchungen angewendet wurden, sind in Auswahlfenstern vorbelegt, um Ihnen das Ausfüllen zu erleichtern. Über diese Auswahlfenster wählen Sie bitte diejenigen Einträge aus, die bei den von Ihnen angewandten Verfahren zutreffend sind. Ist kein zutreffender Eintrag vorhanden, so wählen Sie bitte den Eintrag "sonstiges.." aus. Tragen Sie dann in der nächsten Zeile (wird gelb hervorgehoben) die auf Ihr Verfahren zutreffende Beschreibung ein.</t>
  </si>
  <si>
    <t xml:space="preserve">Geben Sie in der Tabelle "Kontakt" den Namen, die eMail-Adresse sowie die Telefonnummer der Kontaktperson an, die wir bei Fragen kontaktieren können. Nach Fertigstellung der Auswertung soll an die angegebene eMail-Adresse zusätzlich zur gedruckten Auswertung auch eine Passwort-freie Auswertedatei im PDF-Format gesendet werden. </t>
  </si>
  <si>
    <t>Sollten Sie uns ergänzende Hinweise/Beobachtungen mitteilen wollen, so verwenden Sie hierfür den vorgesehenen Bereich innerhalb der Tabelle "Mitteilungen".</t>
  </si>
  <si>
    <t>Hinweise zur Auswertung</t>
  </si>
  <si>
    <t>Die Beurteilung der Laborergebnisse erfolgt durch Z-Scores, die möglichst über die Vergleichsstandardabweichung des jeweiligen Standardverfahrens aus der Amtlichen Sammlung nach § 64 LFGB berechnet werden. Zusätzlich werden Z-Scores über die nach der Horwitz-
funktion ermittelte Zielstandardabweichung für den jeweiligen Analyten berechnet.</t>
  </si>
  <si>
    <t>Mit abnehmenden Gehalten von Analyten in der Probe steigt die über die Horwitzfunktion
berechnete Zielstandardabweichung stark an. So beträgt z.B. die relative Standardabweichung
nach Horwitz 10 % bei einem Analytgehalt von 23 mg/kg und bereits 22,6 % bei einem Analytgehalt von 100 µg/kg.</t>
  </si>
  <si>
    <t>Zur Vermeidung zu „breiter“ Beurteilungszonen wird deshalb bei der Auswertung bei allen Parametern der Wert der Zielstandardabweichung auf maximal 22 % vom Wert des Medians beschränkt.</t>
  </si>
  <si>
    <t xml:space="preserve">Zunächst werden alle mitgeteilten Laborergebnisse berücksichtigt und die darüber berechneten
statistischen Kenndaten für die Parameter aufgeführt. </t>
  </si>
  <si>
    <t>Zur Ermittlung der endgültigen statistischen Kenndaten werden bei allen in den Proben enthaltenen Wirkstoffe Zweitberechnungen durchgeführt. Bei diesen Zweitberechnungen bleiben generell die Ergebnisdaten von allen Laboratorien unberücksichtigt, deren Ergebnisse um mehr als 5 Zielstandardabweichungen (5 Z-Scores) vom Median des Analyten abweichen.</t>
  </si>
  <si>
    <t>Before analysing the samples, homogenize the samples again, please. After homogenisation You should analyse both samples with your standard procedures.</t>
  </si>
  <si>
    <t>Use this file for your result transmissions, please. Fill for this in the file yellow fields deposited out and send back the file afterwards by email to “ergebnisse@lvus.de”. It is important that for the clear allocation of the results to your laboratory in the table "Ergebnisse" (results) your client number and your postal zip code must be entered (both numbers only).</t>
  </si>
  <si>
    <r>
      <t xml:space="preserve">Darüber hinaus bleiben bei allen Parametern zusätzlich alle Ergebnisse unberücksichtigt, die um mehr als 50 % vom Median abweichen </t>
    </r>
    <r>
      <rPr>
        <b/>
        <sz val="11"/>
        <rFont val="Times New Roman"/>
        <family val="1"/>
      </rPr>
      <t>und bei denen gleichzeitig</t>
    </r>
    <r>
      <rPr>
        <sz val="11"/>
        <rFont val="Times New Roman"/>
        <family val="1"/>
      </rPr>
      <t xml:space="preserve"> der Betrag des Z-Score größer als 3 ist. Diese Regelung greift bei allen Parametern mit Analytgehalten unter 23 mg/kg.</t>
    </r>
  </si>
  <si>
    <r>
      <t>The result data must be given in in the units as described at every parameter. To the avoidance of deviations in the laboratory made roundness, You are asked with each parameter after the first number deviating from 0 to indicate still the listened further numbers (even if due to Your validating data this accuracy is not kept by your analysis procedure). ISO 13 528 4.6 recommends that individual measurement results schould not be rounded by more than s</t>
    </r>
    <r>
      <rPr>
        <i/>
        <vertAlign val="subscript"/>
        <sz val="11"/>
        <rFont val="Times New Roman"/>
        <family val="1"/>
      </rPr>
      <t>r</t>
    </r>
    <r>
      <rPr>
        <sz val="11"/>
        <rFont val="Times New Roman"/>
        <family val="1"/>
      </rPr>
      <t xml:space="preserve">/2. </t>
    </r>
  </si>
  <si>
    <t>Schreiben Sie Ihre Daten in die gelb hinterlegten Felder. Geben Sie Ihre Ergebnisse in den aufgeführten Einheiten an.
Write your data into the yellow cells. Give your results in the units of column 2.</t>
  </si>
  <si>
    <t>§ 64 LFGB Nr. L 44.00-6</t>
  </si>
  <si>
    <t>§ 64 LFGB Nr. L 44.00-6, modifiziert</t>
  </si>
  <si>
    <t>HPLC (diverse Detektoren)</t>
  </si>
  <si>
    <t>Extraktion mit MeOH/Wasser, RP-HPLC-DAD</t>
  </si>
  <si>
    <t>DFG-Methode C-VI 11e (98)</t>
  </si>
  <si>
    <t>Ionenchromatographie (diverse Detektoren)</t>
  </si>
  <si>
    <t>§ 64 LFGB Nr. L 20.01/02-5; als Aufschlusssäure: 60 ml HCl 37% + 90ml desilliertes Wasser</t>
  </si>
  <si>
    <t>Schweizerisches Lebensmittelbuch Kapitel 22/5.1 (1999): Säureaufschluss und anschliessende Extraktion mit Petrolether</t>
  </si>
  <si>
    <t>DGF-Einheitsmethode K-I 11</t>
  </si>
  <si>
    <t>ja / yes</t>
  </si>
  <si>
    <t>nein / no</t>
  </si>
  <si>
    <t>Teilen Sie bei den Parametern freie Buttersäure und Buttersäuremethylester nur Daten mit, die Sie mit Ihrem Verfahren direkt bestimmen (keine Umrechnungen zwischen Buttersäuremethylester und Buttersäure). Die berechneten Butterfettgehalte können abhängig vom bestimmten Parameter sein. Tragen Sie daher den von Ihnen berechneten Butterfettgehalt an der "richtigen" Stelle ein.</t>
  </si>
  <si>
    <t>Sollte ein Inhaltsstoff nicht bestimmbar sein, so teilen Sie uns bitte den Wert Ihrer Bestimmungsgrenze mit vorangestelltem "&lt; “ mit.
In cases you will not detect a parameter, report your limit of quantification with "&lt; " in front of the value.</t>
  </si>
  <si>
    <t>TGA 701</t>
  </si>
  <si>
    <t>Mikrowelle mit Temperaturkontrolle und automatischem Endpunkt</t>
  </si>
  <si>
    <t>Enzymatisch nach r-biopharm / Roche Best.Nr. 10 716 260 035 (Saccharose, Glucose, Fructose)</t>
  </si>
  <si>
    <t>NMR</t>
  </si>
  <si>
    <t>R. Matissek, Lebensmittelanalytik, 3.Auflage, Springer-Verlag, Heidelberg, Kap. 2.3.3.5</t>
  </si>
  <si>
    <t>Umesterung mit TMSH in tert-Butyl-Methyl-Ether</t>
  </si>
  <si>
    <t>Schweizerisches Lebensmittel Buch Kapitel 5; Fat Sci Technol 91. Jg. Nr. 5 (1989)</t>
  </si>
  <si>
    <t>Parameter 13</t>
  </si>
  <si>
    <t>GC der Methylester (methanolische KOH), ggf. mit ISTD</t>
  </si>
  <si>
    <t>GC der Methylester (TMSH in Butyl-Methyl-Ether)</t>
  </si>
  <si>
    <t>SLMB 1041.1 (HPLC mit DAD-Detektion)</t>
  </si>
  <si>
    <t>Enzymatisch mit Enzymen der Firma Thermo Fischer</t>
  </si>
  <si>
    <t>GC-FID nach Umesterung mit methanolischer Bortrifluorid-Lösung</t>
  </si>
  <si>
    <t>GC-FID nach Umesterung mit PSB (1-Palimitoyl-2-stearoyl-3-butyroyl-glycerol)</t>
  </si>
  <si>
    <t>ISO 5508/5509</t>
  </si>
  <si>
    <r>
      <t xml:space="preserve">Geben Sie Ihre Ergebnisse mit den in Spalte 3 aufgeführten </t>
    </r>
    <r>
      <rPr>
        <b/>
        <sz val="12"/>
        <rFont val="Times New Roman"/>
        <family val="1"/>
      </rPr>
      <t>signifikanten Stellen</t>
    </r>
    <r>
      <rPr>
        <sz val="12"/>
        <rFont val="Times New Roman"/>
        <family val="1"/>
      </rPr>
      <t xml:space="preserve"> an. Beispiele hierzu sind in "Hinweise1" enthalten.
Report your results with in column 3 shown </t>
    </r>
    <r>
      <rPr>
        <b/>
        <sz val="12"/>
        <rFont val="Times New Roman"/>
        <family val="1"/>
      </rPr>
      <t>significant numbers</t>
    </r>
    <r>
      <rPr>
        <sz val="12"/>
        <rFont val="Times New Roman"/>
        <family val="1"/>
      </rPr>
      <t xml:space="preserve"> (there are some examples in sheet "hints1" .</t>
    </r>
  </si>
  <si>
    <t>Kontaktperson</t>
  </si>
  <si>
    <t>Contact person</t>
  </si>
  <si>
    <t>Name</t>
  </si>
  <si>
    <t>eMail</t>
  </si>
  <si>
    <t>eMail-Address</t>
  </si>
  <si>
    <t>Telefon (inklusive Vorwahl):</t>
  </si>
  <si>
    <t>telefone (including country and area code)</t>
  </si>
  <si>
    <t>Bitte geben Sie den Namen, eMail-Adresse und die Telefonnummer der Person an, die wir bei Rückfragen kontaktieren können.
An die aufgeführte eMailadresse wird das Protokoll zusätzlich auch als Passwort-freie PDF-Datei gesendet.</t>
  </si>
  <si>
    <t>eMail-Kontrolle:</t>
  </si>
  <si>
    <t>check of the e-Mail address</t>
  </si>
  <si>
    <t>Ergebnis der Überprüfung:</t>
  </si>
  <si>
    <t>result of the control</t>
  </si>
  <si>
    <t>VDLUFA VI, C 15.2.3</t>
  </si>
  <si>
    <t>GC-FID als TMS-Derivate</t>
  </si>
  <si>
    <t>EnzymeFast</t>
  </si>
  <si>
    <t>VDLUFA VI, C 20.2.3</t>
  </si>
  <si>
    <t>Rohprotein</t>
  </si>
  <si>
    <t>§ 64 LFGB Nr. L 06.00-7 (08.00-7): 2007-04</t>
  </si>
  <si>
    <t>§ 64 LFGB Nr. L 06.00-7 (08.00-7): 2007-04, modifiziert</t>
  </si>
  <si>
    <t>§ 64 LFGB Nr. L 06.00-20 (01.00-60): 2003-12</t>
  </si>
  <si>
    <t>§ 64 LFGB Nr. L 06.00-20 (01.00-60): 2003-12, modifiziert</t>
  </si>
  <si>
    <t>Nach Dumas</t>
  </si>
  <si>
    <t>Nach Kjeldahl</t>
  </si>
  <si>
    <t>§ 64 LFGB Nr. L 02.09-5 (DIN 10454): 1986-05</t>
  </si>
  <si>
    <t>§ 64 LFGB Nr. L 02.09-5 (DIN 10454): 1986-05, modifiziert</t>
  </si>
  <si>
    <t>Katalysator: Kjeltabs CX; Vapodest 50c (Fa. Gerhardt)</t>
  </si>
  <si>
    <t>Parameter 14</t>
  </si>
  <si>
    <t>Type in name, e-mail address and telefone number of the person we can contact in case of any questions, please.
In addition to a printed version we will send a PDF-document (passwort-free) of the report to this e-mail address.</t>
  </si>
  <si>
    <t>Falls die Auswertung zusätzlich noch an eine zweite Adresse gesendet werden soll, geben Sie die zweite Adresse getrennt durch ein Semikolon mit nachfolgendem Leerzeichen ein.</t>
  </si>
  <si>
    <t>In case the PDF-document of the report should be sent to a second e-mail address seperate both e-mail addresses by typing in a semicolon followed by a blank.</t>
  </si>
  <si>
    <t>Beispiel für die Eingabe von 2 eMail-Adressen:
Example how to type in 2 different e-mail addresses:</t>
  </si>
  <si>
    <t>info@lvus.de; ergebnisse@lvus.de</t>
  </si>
  <si>
    <t>Karl-Fischer-Titration</t>
  </si>
  <si>
    <t xml:space="preserve">E1213 Enzytec </t>
  </si>
  <si>
    <t>ASE (accelerated solvent extraction)</t>
  </si>
  <si>
    <t>SLMB, 5. Aufl., 2 Bd. III, Nr. 36, photometrisch</t>
  </si>
  <si>
    <t>Aufbereitung n. Kap. 22/10.1 SLMB, Messung nach § 64 L00.00-28</t>
  </si>
  <si>
    <t>§64 LFGB Nr. L 17.00-15, modifiziert</t>
  </si>
  <si>
    <t>§64 LFGB Nr. L 17.00-15</t>
  </si>
  <si>
    <t>Rohprotein (N * 6,25)</t>
  </si>
  <si>
    <t>§ 64 LFGB Nr. L 40.00-7, modifiziert</t>
  </si>
  <si>
    <t>§ 64 LFGB Nr. L 40.00-7</t>
  </si>
  <si>
    <t>§ 64 LFGB Nr. L 01.00-17</t>
  </si>
  <si>
    <t>§ 64 LFGB Nr. L 01.00-17, modifiziert</t>
  </si>
  <si>
    <t>Refraktometrisch: Bromnaphthalin und Seesand verreiben, filtrieren, Brechungsindex bei 20 °C, Berechnung in % mittels J.Kleinert Tabelle</t>
  </si>
  <si>
    <t>Enzymatisch nach r-biopharm / Roche Best.Nr. 10 139 041 035 (Saccharose, Glucose)</t>
  </si>
  <si>
    <t>Enzymatisch nach r-biopharm / Roche Best.Nr. 11 113 950 035 (Maltose, Saccharose, Glucose)</t>
  </si>
  <si>
    <t>Modifiziert nach SLMB, 36 C, lfd. Nr. 5: Heißwasser-Extraktion; Carrez-Klärung und Filtration; HPLC-DAD</t>
  </si>
  <si>
    <t>Aufarbeitung nach § 64 LFGB L 00.00-9, HPLC-DAD</t>
  </si>
  <si>
    <t>Mikrowellen-Heißextraktion mit Cyclohexan nach Säureaufschluss</t>
  </si>
  <si>
    <t>Refraktometrie (Bromnaphthalin und Seesand verreiben, filtrieren, Brechungsindex bei 20°C, Berechnung in % mittels J.Kleinert Tabelle)</t>
  </si>
  <si>
    <t>Umesterung des isolierten Fettes mittels Natriummethylat (ggf. mit internem Standard), GC</t>
  </si>
  <si>
    <t>DGF C-VI 11d mod.</t>
  </si>
  <si>
    <t>Umesterung der Fette mittels Natriummethylat</t>
  </si>
  <si>
    <t>Umesterung der Fette mittels Kaliummethylat, GC-FID</t>
  </si>
  <si>
    <t>Lebensmittelchemie 34, S. 109 - 114 (1980)</t>
  </si>
  <si>
    <t>NIR (Nahinfrarotspektroskopie)</t>
  </si>
  <si>
    <t>Büchi-Cavieziel bzw. Gerstel-Cavieziel</t>
  </si>
  <si>
    <t>Schweizerisches Lebensmittelbuch Methode 501</t>
  </si>
  <si>
    <t>Refraktometrisch (Bromnaphthalin und Seesand verreiben, filtrieren, Brechungsindex bei 20°C, Berechnung in % mittels J.Kleinert Tabelle)</t>
  </si>
  <si>
    <t>§ 64 LFGB Nr. L 13.00-27/2</t>
  </si>
  <si>
    <t>§ 64 LFGB Nr. L 13.00-27/2, modifiziert</t>
  </si>
  <si>
    <t>Halogentrocknungsgerät</t>
  </si>
  <si>
    <t>ISO 12966 mod., GC/FID</t>
  </si>
  <si>
    <t>3 (2)</t>
  </si>
  <si>
    <r>
      <t xml:space="preserve">Wasser 
</t>
    </r>
    <r>
      <rPr>
        <sz val="7"/>
        <rFont val="Times New Roman"/>
        <family val="1"/>
      </rPr>
      <t>(bei Gehalten &lt; 1,0 g genügt die Agabe von 2 signifikanten Stellen)</t>
    </r>
  </si>
  <si>
    <r>
      <t xml:space="preserve">Trocknung bei 103 °C </t>
    </r>
    <r>
      <rPr>
        <sz val="10"/>
        <rFont val="Symbol"/>
        <family val="1"/>
        <charset val="2"/>
      </rPr>
      <t>±</t>
    </r>
    <r>
      <rPr>
        <sz val="10"/>
        <rFont val="Times New Roman"/>
        <family val="1"/>
      </rPr>
      <t xml:space="preserve"> 2 °C, auch automatisiert</t>
    </r>
  </si>
  <si>
    <t>§ 64 LFGB Nr. L 16.00-5</t>
  </si>
  <si>
    <t>§ 64 LFGB Nr. L 16.00-5, modifiziert</t>
  </si>
  <si>
    <t>§ 64 LFGB Nr. L 01.00-20</t>
  </si>
  <si>
    <t>§ 64 LFGB Nr. L 01.00-20, modifiziert</t>
  </si>
  <si>
    <t>Hinweise zum Erfassen und Einsenden der Untersuchungsergebnisse</t>
  </si>
  <si>
    <t>Zur Bestimmung der Parameter sollen zwei vollständig getrennte Analysengänge durch¬geführt werden. Verwenden Sie für die Analysengänge 1 und 2 Probenmaterial aus verschiedenen Probeneinheiten.</t>
  </si>
  <si>
    <t xml:space="preserve">Benutzen Sie für die Ergebnisübermittlung diese vordefinierte Tabelle im Excelformat. Die Tabelle steht auch auf unserer Homepage (www.lvus.de) im Bereich „Download“ bereit. </t>
  </si>
  <si>
    <r>
      <t xml:space="preserve">Geben Sie im </t>
    </r>
    <r>
      <rPr>
        <b/>
        <sz val="11"/>
        <rFont val="Times New Roman"/>
        <family val="1"/>
      </rPr>
      <t>Register "Kontakt"</t>
    </r>
    <r>
      <rPr>
        <sz val="11"/>
        <rFont val="Times New Roman"/>
        <family val="1"/>
      </rPr>
      <t xml:space="preserve"> den Namen, die eMail-Adresse sowie die Telefonnummer der Kontaktperson an, die wir bei Fragen kontaktieren können. Nach Fertigstellung des Protokolls wird </t>
    </r>
    <r>
      <rPr>
        <b/>
        <sz val="11"/>
        <rFont val="Times New Roman"/>
        <family val="1"/>
      </rPr>
      <t>ausschließlich</t>
    </r>
    <r>
      <rPr>
        <sz val="11"/>
        <rFont val="Times New Roman"/>
        <family val="1"/>
      </rPr>
      <t xml:space="preserve"> an die dort angegebenen eMail-Adressen vorab ein Passwort-freies Protokoll im PDF-Format gesendet.</t>
    </r>
  </si>
  <si>
    <r>
      <t xml:space="preserve">Tragen Sie im </t>
    </r>
    <r>
      <rPr>
        <b/>
        <sz val="11"/>
        <rFont val="Times New Roman"/>
        <family val="1"/>
      </rPr>
      <t>Register „Ergebnisse“</t>
    </r>
    <r>
      <rPr>
        <sz val="11"/>
        <rFont val="Times New Roman"/>
        <family val="1"/>
      </rPr>
      <t xml:space="preserve"> unbedingt Ihre </t>
    </r>
    <r>
      <rPr>
        <b/>
        <sz val="11"/>
        <rFont val="Times New Roman"/>
        <family val="1"/>
      </rPr>
      <t>Kundennummer</t>
    </r>
    <r>
      <rPr>
        <sz val="11"/>
        <rFont val="Times New Roman"/>
        <family val="1"/>
      </rPr>
      <t xml:space="preserve"> und Ihre </t>
    </r>
    <r>
      <rPr>
        <b/>
        <sz val="11"/>
        <rFont val="Times New Roman"/>
        <family val="1"/>
      </rPr>
      <t>Postleitzahl</t>
    </r>
    <r>
      <rPr>
        <sz val="11"/>
        <rFont val="Times New Roman"/>
        <family val="1"/>
      </rPr>
      <t xml:space="preserve"> ein, da darüber die Identifizierung des Einsenders erfolgt. In die beiden Datenfelder „Kundennummer“ und „Postleitzahl“ dürfen nur Ziffern eingegeben werden.</t>
    </r>
  </si>
  <si>
    <t>Die Felder zur Eingabe Ihrer Ergebnisdaten sind nicht mit einer festen Nachkommazahl vordefiniert, um keine Hinweise auf eventuelle Gehalte von Parametern zu geben.</t>
  </si>
  <si>
    <r>
      <rPr>
        <b/>
        <sz val="11"/>
        <rFont val="Times New Roman"/>
        <family val="1"/>
      </rPr>
      <t>Beachten Sie die</t>
    </r>
    <r>
      <rPr>
        <sz val="11"/>
        <rFont val="Times New Roman"/>
        <family val="1"/>
      </rPr>
      <t xml:space="preserve"> Hinweise zu den </t>
    </r>
    <r>
      <rPr>
        <b/>
        <sz val="11"/>
        <rFont val="Times New Roman"/>
        <family val="1"/>
      </rPr>
      <t>gültigen (signifikanten) Ziffern</t>
    </r>
    <r>
      <rPr>
        <sz val="11"/>
        <rFont val="Times New Roman"/>
        <family val="1"/>
      </rPr>
      <t xml:space="preserve"> bei den Parametern. </t>
    </r>
    <r>
      <rPr>
        <b/>
        <sz val="11"/>
        <rFont val="Times New Roman"/>
        <family val="1"/>
      </rPr>
      <t>Die Anzahl der Ziffern ist so zu wählen, dass beide Ergebnisse nur im Ausnahmefall aus iden¬tischen Ziffernfolgen bestehen</t>
    </r>
    <r>
      <rPr>
        <sz val="11"/>
        <rFont val="Times New Roman"/>
        <family val="1"/>
      </rPr>
      <t>. In einigen Fällen, z.B. bei Gehalten um 10 %, ist die Vorgabe gültiger Stellen schwierig: Die Ergebnisse „10,16% und 9,94% sind vergleichbar, nicht aber „10,2%“ und „9,94%“. Die Angabe einer zusätzlichen gültigen Stelle ist hier angebracht.</t>
    </r>
  </si>
  <si>
    <r>
      <t xml:space="preserve">Über Auswahlfelder sind </t>
    </r>
    <r>
      <rPr>
        <b/>
        <sz val="11"/>
        <rFont val="Times New Roman"/>
        <family val="1"/>
      </rPr>
      <t>gängige Untersuchungsverfahren</t>
    </r>
    <r>
      <rPr>
        <sz val="11"/>
        <rFont val="Times New Roman"/>
        <family val="1"/>
      </rPr>
      <t xml:space="preserve"> bereits </t>
    </r>
    <r>
      <rPr>
        <b/>
        <sz val="11"/>
        <rFont val="Times New Roman"/>
        <family val="1"/>
      </rPr>
      <t>vordefiniert,</t>
    </r>
    <r>
      <rPr>
        <sz val="11"/>
        <rFont val="Times New Roman"/>
        <family val="1"/>
      </rPr>
      <t xml:space="preserve"> um das Ausfüllen bei den Untersuchungsverfahren zu erleichtern. Sollten Sie ein nicht aufgeführtes Verfahren anwenden, wählen Sie „sonstiges“ aus und tragen Ihr Verfahren dann ein. Sofern weitere Informationen zur Auswertung nötig sind, werden auch gängige Verfahrensprinzipien und/oder Bezugsquellen kommerziell vertriebener Testsätze in ähnlicher Weise vordefiniert.</t>
    </r>
  </si>
  <si>
    <t>In zahlreichen Fällen wird auch nachgefragt, ob Sie streng nach der Vorschrift gemäß § 64 LFGB arbeiten. Streng bedeutet, dass Sie ohne prüfrelevante Abweichungen arbeiten. Sollte die Abweichung lediglich die untersuchte Matrix sein (z.B. Ketchup anstelle von Brühwurst), dann soll dies nicht als Modifikation gekennzeichnet werden.</t>
  </si>
  <si>
    <r>
      <t xml:space="preserve">Da Ihre eMail automatisch weiterverarbeitet wird, dürfen nur innerhalb der Exceltabelle in vordefinierten Bereichen Kommentare oder Hinweise zu den Proben und durchgeführten Untersuchungen enthalten sein (z.B. im </t>
    </r>
    <r>
      <rPr>
        <b/>
        <sz val="11"/>
        <rFont val="Times New Roman"/>
        <family val="1"/>
      </rPr>
      <t>Register „Mitteilungen“</t>
    </r>
    <r>
      <rPr>
        <sz val="11"/>
        <rFont val="Times New Roman"/>
        <family val="1"/>
      </rPr>
      <t>).</t>
    </r>
  </si>
  <si>
    <r>
      <rPr>
        <b/>
        <sz val="11"/>
        <rFont val="Times New Roman"/>
        <family val="1"/>
      </rPr>
      <t>Senden Sie</t>
    </r>
    <r>
      <rPr>
        <sz val="11"/>
        <rFont val="Times New Roman"/>
        <family val="1"/>
      </rPr>
      <t xml:space="preserve"> uns die vollständig ausgefüllte Ergebnisdatei als Anlage</t>
    </r>
    <r>
      <rPr>
        <b/>
        <sz val="11"/>
        <rFont val="Times New Roman"/>
        <family val="1"/>
      </rPr>
      <t xml:space="preserve"> im</t>
    </r>
    <r>
      <rPr>
        <sz val="11"/>
        <rFont val="Times New Roman"/>
        <family val="1"/>
      </rPr>
      <t xml:space="preserve"> aktuellen </t>
    </r>
    <r>
      <rPr>
        <b/>
        <sz val="11"/>
        <rFont val="Times New Roman"/>
        <family val="1"/>
      </rPr>
      <t>Excelformat</t>
    </r>
    <r>
      <rPr>
        <sz val="11"/>
        <rFont val="Times New Roman"/>
        <family val="1"/>
      </rPr>
      <t xml:space="preserve"> (Datei-Endung ".xlsx") oder im Format von Excel 2000 (Datei-Endung ".xls") per eMail </t>
    </r>
    <r>
      <rPr>
        <b/>
        <sz val="11"/>
        <rFont val="Times New Roman"/>
        <family val="1"/>
      </rPr>
      <t>an</t>
    </r>
    <r>
      <rPr>
        <sz val="11"/>
        <rFont val="Times New Roman"/>
        <family val="1"/>
      </rPr>
      <t xml:space="preserve"> die Adresse „</t>
    </r>
    <r>
      <rPr>
        <b/>
        <sz val="11"/>
        <rFont val="Times New Roman"/>
        <family val="1"/>
      </rPr>
      <t>ergebnisse@lvus.de</t>
    </r>
    <r>
      <rPr>
        <sz val="11"/>
        <rFont val="Times New Roman"/>
        <family val="1"/>
      </rPr>
      <t xml:space="preserve">“. Ihre eMail darf nur eine einzige Anlage enthalten. eingesendete Tabellen verarbeiten. </t>
    </r>
  </si>
  <si>
    <t>Nach dem Eingang in unserer Mailbox "ergebnisse@lvus.de" erhalten Sie automatisch eine Benachrichtigung/Bestätigung über den Eingang Ihrer eMail.</t>
  </si>
  <si>
    <r>
      <t xml:space="preserve">Eingegangene eMails werden periodisch (ca. alle 10 Minuten) weiterverarbeitet. Enthält Ihre eMail eine von uns vordefinierte Exceltabelle und sind darin alle </t>
    </r>
    <r>
      <rPr>
        <b/>
        <sz val="11"/>
        <rFont val="Times New Roman"/>
        <family val="1"/>
      </rPr>
      <t>Pflichteingaben</t>
    </r>
    <r>
      <rPr>
        <sz val="11"/>
        <rFont val="Times New Roman"/>
        <family val="1"/>
      </rPr>
      <t xml:space="preserve"> </t>
    </r>
    <r>
      <rPr>
        <b/>
        <sz val="11"/>
        <rFont val="Times New Roman"/>
        <family val="1"/>
      </rPr>
      <t>(Kundennummer,</t>
    </r>
    <r>
      <rPr>
        <sz val="11"/>
        <rFont val="Times New Roman"/>
        <family val="1"/>
      </rPr>
      <t xml:space="preserve"> </t>
    </r>
    <r>
      <rPr>
        <b/>
        <sz val="11"/>
        <rFont val="Times New Roman"/>
        <family val="1"/>
      </rPr>
      <t>Postleitzahl,</t>
    </r>
    <r>
      <rPr>
        <sz val="11"/>
        <rFont val="Times New Roman"/>
        <family val="1"/>
      </rPr>
      <t xml:space="preserve"> ggf. </t>
    </r>
    <r>
      <rPr>
        <b/>
        <sz val="11"/>
        <rFont val="Times New Roman"/>
        <family val="1"/>
      </rPr>
      <t>Aktualisierungs-Kennzeichnung</t>
    </r>
    <r>
      <rPr>
        <sz val="11"/>
        <rFont val="Times New Roman"/>
        <family val="1"/>
      </rPr>
      <t xml:space="preserve">) korrekt ausgefüllt, erhalten Sie in einer zweiten eMail Ihre Auswertenummer mitgeteilt. Ansonsten gibt es darin einen Hinweis, warum Ihre Mail nicht verarbeitet werden konnte. Korrigieren/ergänzen Sie in diesen Fällen Ihre Pflichteingabefelder und senden Sie uns Ihre Daten erneut. </t>
    </r>
  </si>
  <si>
    <t>Falls Sie nach einer erfolgreichen Übermittlung Ihrer Ergebnisse noch Fehler feststellen, können Sie bis zur Deadline jederzeit noch überarbeitete (oder auch ergänzte) Ergebnisdateien einsenden. Damit unser System Ihre Datei als Aktualisierung akzeptiert, muss zwingend "ja" bei Aktualisierung im Register „Ergebnisse“ ausgewählt werden. Die überarbeitete Excel¬tabelle muss auch alle bei der Auswertung zu berücksichtigenden Einträge enthalten, da die ursprünglich von Ihnen gesendeten Daten vor der Aktualisierung vollständig gelöscht werden.</t>
  </si>
  <si>
    <t>Senden Sie elektronisch mitgeteilte Ergebnisse nicht noch zusätzlich per Post oder Telefax.</t>
  </si>
  <si>
    <t>HPAEC-PAD: Hochleistungs Anionen Austausch Chromatographie mit gepulster amperometrischer Detektion</t>
  </si>
  <si>
    <t>ISO 1443, auch modifiziert</t>
  </si>
  <si>
    <t>Maltit</t>
  </si>
  <si>
    <t>§ 64 LFGB Nr. L 00.00-59</t>
  </si>
  <si>
    <t>§ 64 LFGB Nr. L 00.00-59, modifiziert</t>
  </si>
  <si>
    <t>§ 64 LFGB Nr. L 00.00-72</t>
  </si>
  <si>
    <t>§ 64 LFGB Nr. L 00.00-72, modifiziert</t>
  </si>
  <si>
    <t>Schweizerisches Lebensmittelbuch 24A 5, auch modifiziert</t>
  </si>
  <si>
    <t>Malit</t>
  </si>
  <si>
    <t>Parameter 15</t>
  </si>
</sst>
</file>

<file path=xl/styles.xml><?xml version="1.0" encoding="utf-8"?>
<styleSheet xmlns="http://schemas.openxmlformats.org/spreadsheetml/2006/main" xmlns:mc="http://schemas.openxmlformats.org/markup-compatibility/2006" xmlns:x14ac="http://schemas.microsoft.com/office/spreadsheetml/2009/9/ac" mc:Ignorable="x14ac">
  <fonts count="34" x14ac:knownFonts="1">
    <font>
      <sz val="11"/>
      <name val="Times New Roman"/>
    </font>
    <font>
      <u/>
      <sz val="11"/>
      <color indexed="12"/>
      <name val="Times New Roman"/>
      <family val="1"/>
    </font>
    <font>
      <b/>
      <sz val="16"/>
      <name val="Times New Roman"/>
      <family val="1"/>
    </font>
    <font>
      <sz val="16"/>
      <name val="Times New Roman"/>
      <family val="1"/>
    </font>
    <font>
      <sz val="12"/>
      <name val="Times New Roman"/>
      <family val="1"/>
    </font>
    <font>
      <sz val="11"/>
      <name val="Times New Roman"/>
      <family val="1"/>
    </font>
    <font>
      <sz val="14"/>
      <color indexed="12"/>
      <name val="Times New Roman"/>
      <family val="1"/>
    </font>
    <font>
      <sz val="14"/>
      <name val="Times New Roman"/>
      <family val="1"/>
    </font>
    <font>
      <b/>
      <sz val="12"/>
      <name val="Times New Roman"/>
      <family val="1"/>
    </font>
    <font>
      <b/>
      <sz val="14"/>
      <name val="Times New Roman"/>
      <family val="1"/>
    </font>
    <font>
      <sz val="14"/>
      <color indexed="10"/>
      <name val="Times New Roman"/>
      <family val="1"/>
    </font>
    <font>
      <sz val="8"/>
      <color indexed="81"/>
      <name val="Tahoma"/>
      <family val="2"/>
    </font>
    <font>
      <b/>
      <sz val="8"/>
      <color indexed="81"/>
      <name val="Tahoma"/>
      <family val="2"/>
    </font>
    <font>
      <b/>
      <sz val="12"/>
      <color indexed="10"/>
      <name val="Times New Roman"/>
      <family val="1"/>
    </font>
    <font>
      <u/>
      <sz val="12"/>
      <color indexed="12"/>
      <name val="Times New Roman"/>
      <family val="1"/>
    </font>
    <font>
      <sz val="10"/>
      <name val="Times New Roman"/>
      <family val="1"/>
    </font>
    <font>
      <sz val="14"/>
      <color indexed="9"/>
      <name val="Times New Roman"/>
      <family val="1"/>
    </font>
    <font>
      <sz val="11"/>
      <color indexed="9"/>
      <name val="Times New Roman"/>
      <family val="1"/>
    </font>
    <font>
      <sz val="13"/>
      <name val="Times New Roman"/>
      <family val="1"/>
    </font>
    <font>
      <sz val="13"/>
      <color indexed="9"/>
      <name val="Times New Roman"/>
      <family val="1"/>
    </font>
    <font>
      <sz val="12"/>
      <color indexed="12"/>
      <name val="Times New Roman"/>
      <family val="1"/>
    </font>
    <font>
      <b/>
      <sz val="11"/>
      <name val="Times New Roman"/>
      <family val="1"/>
    </font>
    <font>
      <sz val="12"/>
      <color indexed="10"/>
      <name val="Times New Roman"/>
      <family val="1"/>
    </font>
    <font>
      <sz val="9"/>
      <name val="Times New Roman"/>
      <family val="1"/>
    </font>
    <font>
      <sz val="12"/>
      <color indexed="9"/>
      <name val="Times New Roman"/>
      <family val="1"/>
    </font>
    <font>
      <u/>
      <sz val="10"/>
      <name val="Times New Roman"/>
      <family val="1"/>
    </font>
    <font>
      <b/>
      <sz val="13"/>
      <color indexed="10"/>
      <name val="Times New Roman"/>
      <family val="1"/>
    </font>
    <font>
      <sz val="10"/>
      <color indexed="81"/>
      <name val="Times New Roman"/>
      <family val="1"/>
    </font>
    <font>
      <sz val="10"/>
      <name val="Symbol"/>
      <family val="1"/>
      <charset val="2"/>
    </font>
    <font>
      <u/>
      <sz val="11"/>
      <name val="Times New Roman"/>
      <family val="1"/>
    </font>
    <font>
      <i/>
      <vertAlign val="subscript"/>
      <sz val="11"/>
      <name val="Times New Roman"/>
      <family val="1"/>
    </font>
    <font>
      <sz val="11"/>
      <color indexed="10"/>
      <name val="Times New Roman"/>
      <family val="1"/>
    </font>
    <font>
      <sz val="11"/>
      <color indexed="12"/>
      <name val="Times New Roman"/>
      <family val="1"/>
    </font>
    <font>
      <sz val="7"/>
      <name val="Times New Roman"/>
      <family val="1"/>
    </font>
  </fonts>
  <fills count="5">
    <fill>
      <patternFill patternType="none"/>
    </fill>
    <fill>
      <patternFill patternType="gray125"/>
    </fill>
    <fill>
      <patternFill patternType="solid">
        <fgColor indexed="43"/>
        <bgColor indexed="64"/>
      </patternFill>
    </fill>
    <fill>
      <patternFill patternType="solid">
        <fgColor indexed="9"/>
        <bgColor indexed="64"/>
      </patternFill>
    </fill>
    <fill>
      <patternFill patternType="solid">
        <fgColor indexed="42"/>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style="thick">
        <color indexed="17"/>
      </top>
      <bottom style="thin">
        <color indexed="17"/>
      </bottom>
      <diagonal/>
    </border>
    <border>
      <left style="thin">
        <color indexed="64"/>
      </left>
      <right style="thin">
        <color indexed="64"/>
      </right>
      <top/>
      <bottom style="thin">
        <color indexed="64"/>
      </bottom>
      <diagonal/>
    </border>
    <border>
      <left/>
      <right/>
      <top style="thin">
        <color indexed="17"/>
      </top>
      <bottom/>
      <diagonal/>
    </border>
    <border>
      <left/>
      <right/>
      <top/>
      <bottom style="thin">
        <color indexed="64"/>
      </bottom>
      <diagonal/>
    </border>
  </borders>
  <cellStyleXfs count="5">
    <xf numFmtId="0" fontId="0" fillId="0" borderId="0"/>
    <xf numFmtId="0" fontId="1" fillId="0" borderId="0" applyNumberFormat="0" applyFill="0" applyBorder="0" applyAlignment="0" applyProtection="0">
      <alignment vertical="top"/>
      <protection locked="0"/>
    </xf>
    <xf numFmtId="0" fontId="1" fillId="0" borderId="0" applyNumberFormat="0" applyFill="0" applyBorder="0" applyAlignment="0" applyProtection="0">
      <alignment vertical="top"/>
      <protection locked="0"/>
    </xf>
    <xf numFmtId="0" fontId="5" fillId="0" borderId="0"/>
    <xf numFmtId="0" fontId="5" fillId="0" borderId="0"/>
  </cellStyleXfs>
  <cellXfs count="146">
    <xf numFmtId="0" fontId="0" fillId="0" borderId="0" xfId="0"/>
    <xf numFmtId="0" fontId="4" fillId="0" borderId="0" xfId="0" applyFont="1"/>
    <xf numFmtId="0" fontId="0" fillId="2" borderId="0" xfId="0" applyFill="1"/>
    <xf numFmtId="0" fontId="8" fillId="0" borderId="0" xfId="0" applyFont="1"/>
    <xf numFmtId="0" fontId="0" fillId="2" borderId="0" xfId="0" applyFill="1" applyAlignment="1">
      <alignment horizontal="center"/>
    </xf>
    <xf numFmtId="0" fontId="4" fillId="3" borderId="0" xfId="0" applyFont="1" applyFill="1" applyProtection="1"/>
    <xf numFmtId="0" fontId="14" fillId="3" borderId="0" xfId="1" applyFont="1" applyFill="1" applyAlignment="1" applyProtection="1">
      <alignment horizontal="justify"/>
    </xf>
    <xf numFmtId="0" fontId="4" fillId="3" borderId="1" xfId="0" applyFont="1" applyFill="1" applyBorder="1" applyAlignment="1" applyProtection="1">
      <alignment horizontal="left" vertical="top" wrapText="1"/>
    </xf>
    <xf numFmtId="0" fontId="4" fillId="3" borderId="1" xfId="0" applyFont="1" applyFill="1" applyBorder="1" applyAlignment="1" applyProtection="1">
      <alignment horizontal="center" vertical="top" wrapText="1"/>
    </xf>
    <xf numFmtId="0" fontId="4" fillId="3" borderId="0" xfId="0" applyFont="1" applyFill="1" applyBorder="1" applyProtection="1"/>
    <xf numFmtId="0" fontId="0" fillId="0" borderId="0" xfId="0" applyFill="1" applyBorder="1" applyProtection="1">
      <protection locked="0"/>
    </xf>
    <xf numFmtId="0" fontId="2" fillId="0" borderId="0" xfId="0" applyFont="1" applyFill="1" applyBorder="1" applyProtection="1">
      <protection hidden="1"/>
    </xf>
    <xf numFmtId="0" fontId="3" fillId="0" borderId="0" xfId="0" applyFont="1" applyFill="1" applyBorder="1" applyProtection="1">
      <protection hidden="1"/>
    </xf>
    <xf numFmtId="0" fontId="7" fillId="0" borderId="0" xfId="0" applyFont="1" applyFill="1" applyBorder="1" applyProtection="1">
      <protection hidden="1"/>
    </xf>
    <xf numFmtId="0" fontId="6" fillId="0" borderId="0" xfId="0" applyFont="1" applyFill="1" applyBorder="1" applyProtection="1">
      <protection hidden="1"/>
    </xf>
    <xf numFmtId="0" fontId="0" fillId="0" borderId="0" xfId="0" applyFill="1" applyBorder="1" applyProtection="1">
      <protection hidden="1"/>
    </xf>
    <xf numFmtId="0" fontId="10" fillId="0" borderId="0" xfId="0" applyFont="1" applyFill="1" applyBorder="1" applyProtection="1">
      <protection hidden="1"/>
    </xf>
    <xf numFmtId="0" fontId="7" fillId="0" borderId="0" xfId="0" applyFont="1" applyFill="1" applyBorder="1" applyAlignment="1" applyProtection="1">
      <alignment vertical="center"/>
      <protection hidden="1"/>
    </xf>
    <xf numFmtId="0" fontId="0" fillId="0" borderId="0" xfId="0" applyFill="1" applyBorder="1" applyAlignment="1" applyProtection="1">
      <alignment vertical="center"/>
      <protection hidden="1"/>
    </xf>
    <xf numFmtId="0" fontId="17" fillId="0" borderId="0" xfId="0" applyFont="1" applyFill="1" applyBorder="1" applyProtection="1">
      <protection hidden="1"/>
    </xf>
    <xf numFmtId="0" fontId="5" fillId="0" borderId="0" xfId="0" applyFont="1" applyProtection="1">
      <protection hidden="1"/>
    </xf>
    <xf numFmtId="0" fontId="4" fillId="0" borderId="0" xfId="0" applyFont="1" applyProtection="1">
      <protection hidden="1"/>
    </xf>
    <xf numFmtId="0" fontId="5" fillId="0" borderId="2" xfId="0" applyFont="1" applyBorder="1" applyAlignment="1" applyProtection="1">
      <alignment horizontal="justify" vertical="top" wrapText="1"/>
      <protection hidden="1"/>
    </xf>
    <xf numFmtId="0" fontId="4" fillId="0" borderId="0" xfId="0" applyFont="1" applyAlignment="1" applyProtection="1">
      <alignment horizontal="justify" vertical="top" wrapText="1"/>
      <protection hidden="1"/>
    </xf>
    <xf numFmtId="0" fontId="15" fillId="0" borderId="0" xfId="0" applyFont="1" applyAlignment="1" applyProtection="1">
      <alignment wrapText="1"/>
      <protection hidden="1"/>
    </xf>
    <xf numFmtId="0" fontId="5" fillId="0" borderId="0" xfId="0" applyFont="1" applyAlignment="1" applyProtection="1">
      <alignment horizontal="justify" vertical="top" wrapText="1"/>
      <protection hidden="1"/>
    </xf>
    <xf numFmtId="0" fontId="4" fillId="0" borderId="2" xfId="0" applyFont="1" applyBorder="1" applyAlignment="1" applyProtection="1">
      <alignment horizontal="justify" vertical="top" wrapText="1"/>
      <protection hidden="1"/>
    </xf>
    <xf numFmtId="0" fontId="4" fillId="0" borderId="0" xfId="0" applyFont="1" applyAlignment="1" applyProtection="1">
      <alignment wrapText="1"/>
      <protection hidden="1"/>
    </xf>
    <xf numFmtId="0" fontId="5" fillId="0" borderId="0" xfId="0" applyFont="1" applyProtection="1">
      <protection locked="0" hidden="1"/>
    </xf>
    <xf numFmtId="0" fontId="4" fillId="0" borderId="0" xfId="0" applyFont="1" applyProtection="1">
      <protection locked="0" hidden="1"/>
    </xf>
    <xf numFmtId="0" fontId="5" fillId="0" borderId="3" xfId="0" applyFont="1" applyBorder="1" applyAlignment="1">
      <alignment vertical="top" wrapText="1"/>
    </xf>
    <xf numFmtId="0" fontId="18" fillId="0" borderId="0" xfId="0" applyFont="1" applyFill="1" applyBorder="1" applyProtection="1">
      <protection hidden="1"/>
    </xf>
    <xf numFmtId="0" fontId="18" fillId="0" borderId="0" xfId="0" applyFont="1" applyFill="1" applyBorder="1" applyAlignment="1" applyProtection="1">
      <alignment wrapText="1"/>
      <protection hidden="1"/>
    </xf>
    <xf numFmtId="0" fontId="20" fillId="0" borderId="0" xfId="0" applyFont="1" applyFill="1" applyBorder="1" applyProtection="1">
      <protection hidden="1"/>
    </xf>
    <xf numFmtId="0" fontId="16" fillId="0" borderId="0" xfId="0" applyFont="1" applyFill="1" applyBorder="1" applyProtection="1">
      <protection hidden="1"/>
    </xf>
    <xf numFmtId="0" fontId="15" fillId="0" borderId="0" xfId="0" applyFont="1" applyAlignment="1">
      <alignment horizontal="justify" vertical="top" wrapText="1"/>
    </xf>
    <xf numFmtId="0" fontId="5" fillId="0" borderId="3" xfId="0" applyFont="1" applyBorder="1" applyAlignment="1" applyProtection="1">
      <alignment vertical="top" wrapText="1"/>
      <protection hidden="1"/>
    </xf>
    <xf numFmtId="0" fontId="5" fillId="0" borderId="0" xfId="0" applyFont="1" applyAlignment="1" applyProtection="1">
      <alignment wrapText="1"/>
      <protection hidden="1"/>
    </xf>
    <xf numFmtId="0" fontId="4" fillId="0" borderId="0" xfId="0" applyFont="1" applyAlignment="1" applyProtection="1">
      <alignment horizontal="left" wrapText="1"/>
      <protection hidden="1"/>
    </xf>
    <xf numFmtId="49" fontId="0" fillId="2" borderId="0" xfId="0" applyNumberFormat="1" applyFill="1" applyAlignment="1">
      <alignment horizontal="center"/>
    </xf>
    <xf numFmtId="14" fontId="0" fillId="2" borderId="0" xfId="0" applyNumberFormat="1" applyFill="1" applyAlignment="1">
      <alignment horizontal="center"/>
    </xf>
    <xf numFmtId="2" fontId="22" fillId="3" borderId="1" xfId="0" applyNumberFormat="1" applyFont="1" applyFill="1" applyBorder="1" applyAlignment="1" applyProtection="1">
      <alignment horizontal="center" vertical="top" wrapText="1"/>
    </xf>
    <xf numFmtId="0" fontId="0" fillId="0" borderId="0" xfId="0" applyProtection="1"/>
    <xf numFmtId="0" fontId="21" fillId="0" borderId="0" xfId="0" applyFont="1" applyProtection="1"/>
    <xf numFmtId="0" fontId="5" fillId="4" borderId="1" xfId="0" applyFont="1" applyFill="1" applyBorder="1" applyAlignment="1" applyProtection="1">
      <alignment horizontal="left" vertical="top" wrapText="1"/>
    </xf>
    <xf numFmtId="0" fontId="22" fillId="0" borderId="0" xfId="0" applyFont="1" applyFill="1" applyBorder="1" applyAlignment="1" applyProtection="1">
      <alignment vertical="center"/>
      <protection hidden="1"/>
    </xf>
    <xf numFmtId="0" fontId="4" fillId="0" borderId="0" xfId="0" applyFont="1" applyAlignment="1">
      <alignment horizontal="justify" vertical="top" wrapText="1"/>
    </xf>
    <xf numFmtId="0" fontId="5" fillId="0" borderId="0" xfId="0" applyFont="1" applyAlignment="1">
      <alignment horizontal="justify" vertical="top" wrapText="1"/>
    </xf>
    <xf numFmtId="0" fontId="4" fillId="0" borderId="0" xfId="0" applyFont="1" applyBorder="1" applyAlignment="1">
      <alignment vertical="center" wrapText="1"/>
    </xf>
    <xf numFmtId="0" fontId="4" fillId="0" borderId="0" xfId="0" applyFont="1" applyFill="1" applyBorder="1" applyProtection="1">
      <protection hidden="1"/>
    </xf>
    <xf numFmtId="0" fontId="4" fillId="0" borderId="0" xfId="0" applyFont="1" applyFill="1" applyBorder="1" applyAlignment="1" applyProtection="1">
      <alignment wrapText="1"/>
      <protection hidden="1"/>
    </xf>
    <xf numFmtId="0" fontId="24" fillId="0" borderId="0" xfId="0" applyFont="1" applyFill="1" applyBorder="1" applyAlignment="1" applyProtection="1">
      <alignment horizontal="left" wrapText="1"/>
      <protection hidden="1"/>
    </xf>
    <xf numFmtId="0" fontId="4" fillId="0" borderId="0" xfId="0" applyFont="1" applyFill="1" applyBorder="1" applyAlignment="1" applyProtection="1">
      <alignment horizontal="center" vertical="center"/>
      <protection hidden="1"/>
    </xf>
    <xf numFmtId="0" fontId="4" fillId="4" borderId="0" xfId="0" applyFont="1" applyFill="1" applyBorder="1" applyAlignment="1" applyProtection="1">
      <alignment vertical="center" wrapText="1"/>
      <protection hidden="1"/>
    </xf>
    <xf numFmtId="0" fontId="22" fillId="4" borderId="0" xfId="0" applyFont="1" applyFill="1" applyBorder="1" applyAlignment="1" applyProtection="1">
      <alignment vertical="center"/>
      <protection hidden="1"/>
    </xf>
    <xf numFmtId="0" fontId="4" fillId="4" borderId="0" xfId="0" applyFont="1" applyFill="1" applyBorder="1" applyAlignment="1" applyProtection="1">
      <alignment wrapText="1"/>
      <protection hidden="1"/>
    </xf>
    <xf numFmtId="0" fontId="4" fillId="0" borderId="0" xfId="0" applyFont="1" applyFill="1" applyBorder="1" applyAlignment="1" applyProtection="1">
      <alignment horizontal="center" vertical="center" wrapText="1"/>
      <protection hidden="1"/>
    </xf>
    <xf numFmtId="14" fontId="26" fillId="0" borderId="0" xfId="0" applyNumberFormat="1" applyFont="1" applyFill="1" applyBorder="1" applyAlignment="1" applyProtection="1">
      <alignment horizontal="left"/>
      <protection hidden="1"/>
    </xf>
    <xf numFmtId="0" fontId="18" fillId="0" borderId="0" xfId="0" applyFont="1" applyFill="1" applyBorder="1" applyAlignment="1" applyProtection="1">
      <alignment horizontal="center" vertical="center"/>
      <protection hidden="1"/>
    </xf>
    <xf numFmtId="0" fontId="15" fillId="0" borderId="0" xfId="0" applyFont="1" applyAlignment="1">
      <alignment horizontal="left" vertical="top" wrapText="1"/>
    </xf>
    <xf numFmtId="0" fontId="24" fillId="0" borderId="0" xfId="0" applyFont="1" applyFill="1" applyBorder="1" applyAlignment="1" applyProtection="1">
      <alignment horizontal="center" vertical="center"/>
      <protection hidden="1"/>
    </xf>
    <xf numFmtId="0" fontId="19" fillId="0" borderId="0" xfId="0" applyFont="1" applyFill="1" applyBorder="1" applyAlignment="1" applyProtection="1">
      <alignment horizontal="center" vertical="center"/>
      <protection hidden="1"/>
    </xf>
    <xf numFmtId="0" fontId="15" fillId="0" borderId="4" xfId="0" applyFont="1" applyBorder="1" applyAlignment="1">
      <alignment horizontal="justify" vertical="top" wrapText="1"/>
    </xf>
    <xf numFmtId="0" fontId="23" fillId="3" borderId="0" xfId="0" applyFont="1" applyFill="1" applyBorder="1" applyProtection="1">
      <protection locked="0" hidden="1"/>
    </xf>
    <xf numFmtId="0" fontId="5" fillId="0" borderId="3" xfId="0" applyFont="1" applyBorder="1" applyAlignment="1">
      <alignment horizontal="left" vertical="top" wrapText="1"/>
    </xf>
    <xf numFmtId="0" fontId="4" fillId="0" borderId="0" xfId="0" applyFont="1" applyAlignment="1" applyProtection="1">
      <alignment horizontal="left"/>
      <protection locked="0" hidden="1"/>
    </xf>
    <xf numFmtId="0" fontId="4" fillId="0" borderId="0" xfId="0" applyFont="1" applyAlignment="1" applyProtection="1">
      <alignment horizontal="left"/>
      <protection hidden="1"/>
    </xf>
    <xf numFmtId="0" fontId="4" fillId="0" borderId="2" xfId="0" applyFont="1" applyBorder="1" applyAlignment="1" applyProtection="1">
      <alignment horizontal="left" vertical="top" wrapText="1"/>
      <protection hidden="1"/>
    </xf>
    <xf numFmtId="0" fontId="4" fillId="0" borderId="0" xfId="0" applyFont="1" applyAlignment="1">
      <alignment horizontal="left" vertical="top" wrapText="1"/>
    </xf>
    <xf numFmtId="0" fontId="5" fillId="0" borderId="0" xfId="0" applyFont="1" applyAlignment="1">
      <alignment horizontal="left" vertical="top" wrapText="1"/>
    </xf>
    <xf numFmtId="0" fontId="5" fillId="0" borderId="0" xfId="0" applyFont="1" applyAlignment="1" applyProtection="1">
      <alignment horizontal="left" vertical="top" wrapText="1"/>
      <protection hidden="1"/>
    </xf>
    <xf numFmtId="0" fontId="7" fillId="4" borderId="0" xfId="0" applyFont="1" applyFill="1" applyBorder="1" applyProtection="1">
      <protection hidden="1"/>
    </xf>
    <xf numFmtId="0" fontId="5" fillId="0" borderId="0" xfId="0" applyFont="1"/>
    <xf numFmtId="0" fontId="0" fillId="3" borderId="0" xfId="0" applyFill="1" applyBorder="1"/>
    <xf numFmtId="0" fontId="8" fillId="0" borderId="0" xfId="0" applyFont="1" applyAlignment="1">
      <alignment vertical="center"/>
    </xf>
    <xf numFmtId="0" fontId="0" fillId="0" borderId="0" xfId="0" applyAlignment="1">
      <alignment vertical="center"/>
    </xf>
    <xf numFmtId="0" fontId="21" fillId="0" borderId="0" xfId="0" applyFont="1" applyAlignment="1">
      <alignment vertical="center"/>
    </xf>
    <xf numFmtId="49" fontId="0" fillId="2" borderId="0" xfId="0" applyNumberFormat="1" applyFill="1" applyAlignment="1" applyProtection="1">
      <alignment vertical="center"/>
      <protection locked="0"/>
    </xf>
    <xf numFmtId="0" fontId="31" fillId="0" borderId="0" xfId="0" applyFont="1" applyAlignment="1">
      <alignment vertical="center"/>
    </xf>
    <xf numFmtId="0" fontId="32" fillId="0" borderId="0" xfId="0" applyFont="1" applyAlignment="1">
      <alignment horizontal="left" vertical="center" wrapText="1"/>
    </xf>
    <xf numFmtId="0" fontId="32" fillId="0" borderId="0" xfId="0" applyFont="1" applyAlignment="1">
      <alignment horizontal="left" vertical="center"/>
    </xf>
    <xf numFmtId="0" fontId="18" fillId="0" borderId="0" xfId="0" applyFont="1" applyFill="1" applyBorder="1" applyAlignment="1" applyProtection="1">
      <alignment vertical="center"/>
      <protection hidden="1"/>
    </xf>
    <xf numFmtId="49" fontId="1" fillId="2" borderId="0" xfId="1" applyNumberFormat="1" applyFont="1" applyFill="1" applyAlignment="1" applyProtection="1">
      <alignment vertical="center"/>
      <protection locked="0"/>
    </xf>
    <xf numFmtId="0" fontId="24" fillId="0" borderId="0" xfId="0" applyFont="1" applyProtection="1">
      <protection hidden="1"/>
    </xf>
    <xf numFmtId="49" fontId="4" fillId="2" borderId="0" xfId="0" applyNumberFormat="1" applyFont="1" applyFill="1" applyBorder="1" applyAlignment="1" applyProtection="1">
      <alignment vertical="center"/>
      <protection locked="0"/>
    </xf>
    <xf numFmtId="49" fontId="4" fillId="2" borderId="0" xfId="0" applyNumberFormat="1" applyFont="1" applyFill="1" applyBorder="1" applyProtection="1">
      <protection locked="0"/>
    </xf>
    <xf numFmtId="0" fontId="4" fillId="0" borderId="0" xfId="3" applyFont="1" applyAlignment="1" applyProtection="1">
      <alignment wrapText="1"/>
      <protection hidden="1"/>
    </xf>
    <xf numFmtId="0" fontId="4" fillId="0" borderId="0" xfId="3" applyFont="1" applyAlignment="1" applyProtection="1">
      <alignment horizontal="left"/>
      <protection locked="0" hidden="1"/>
    </xf>
    <xf numFmtId="0" fontId="4" fillId="0" borderId="0" xfId="3" applyFont="1" applyProtection="1">
      <protection hidden="1"/>
    </xf>
    <xf numFmtId="0" fontId="4" fillId="0" borderId="2" xfId="3" applyFont="1" applyBorder="1" applyAlignment="1" applyProtection="1">
      <alignment horizontal="justify" vertical="top" wrapText="1"/>
      <protection hidden="1"/>
    </xf>
    <xf numFmtId="0" fontId="4" fillId="0" borderId="2" xfId="3" applyFont="1" applyBorder="1" applyAlignment="1" applyProtection="1">
      <alignment horizontal="left" vertical="top" wrapText="1"/>
      <protection hidden="1"/>
    </xf>
    <xf numFmtId="0" fontId="5" fillId="0" borderId="0" xfId="3" applyFont="1" applyAlignment="1" applyProtection="1">
      <alignment horizontal="left" vertical="top" wrapText="1"/>
      <protection hidden="1"/>
    </xf>
    <xf numFmtId="0" fontId="4" fillId="0" borderId="0" xfId="3" applyFont="1" applyAlignment="1">
      <alignment horizontal="justify" vertical="top" wrapText="1"/>
    </xf>
    <xf numFmtId="0" fontId="5" fillId="0" borderId="0" xfId="3" applyFont="1" applyAlignment="1" applyProtection="1">
      <alignment horizontal="justify" vertical="top" wrapText="1"/>
      <protection hidden="1"/>
    </xf>
    <xf numFmtId="0" fontId="15" fillId="0" borderId="0" xfId="3" applyFont="1" applyAlignment="1">
      <alignment wrapText="1"/>
    </xf>
    <xf numFmtId="0" fontId="15" fillId="0" borderId="0" xfId="3" applyFont="1" applyAlignment="1">
      <alignment horizontal="left" wrapText="1"/>
    </xf>
    <xf numFmtId="0" fontId="5" fillId="0" borderId="0" xfId="3" applyFont="1" applyAlignment="1" applyProtection="1">
      <alignment vertical="top" wrapText="1"/>
      <protection hidden="1"/>
    </xf>
    <xf numFmtId="0" fontId="4" fillId="0" borderId="0" xfId="3" applyFont="1" applyAlignment="1" applyProtection="1">
      <alignment horizontal="left"/>
      <protection hidden="1"/>
    </xf>
    <xf numFmtId="0" fontId="5" fillId="0" borderId="5" xfId="0" applyFont="1" applyBorder="1" applyAlignment="1" applyProtection="1">
      <alignment horizontal="left" wrapText="1"/>
    </xf>
    <xf numFmtId="0" fontId="5" fillId="0" borderId="5" xfId="0" applyFont="1" applyBorder="1" applyAlignment="1" applyProtection="1">
      <alignment horizontal="left"/>
    </xf>
    <xf numFmtId="0" fontId="8" fillId="0" borderId="0" xfId="0" applyFont="1" applyAlignment="1" applyProtection="1">
      <alignment horizontal="left" wrapText="1"/>
    </xf>
    <xf numFmtId="0" fontId="8" fillId="0" borderId="0" xfId="0" applyFont="1" applyAlignment="1" applyProtection="1">
      <alignment horizontal="left"/>
    </xf>
    <xf numFmtId="0" fontId="5" fillId="0" borderId="0" xfId="0" applyFont="1" applyFill="1" applyAlignment="1" applyProtection="1">
      <alignment horizontal="left" wrapText="1"/>
    </xf>
    <xf numFmtId="0" fontId="5" fillId="0" borderId="0" xfId="0" applyFont="1" applyAlignment="1" applyProtection="1">
      <alignment horizontal="left" wrapText="1"/>
    </xf>
    <xf numFmtId="0" fontId="5" fillId="0" borderId="0" xfId="0" applyFont="1" applyAlignment="1" applyProtection="1">
      <alignment horizontal="left"/>
    </xf>
    <xf numFmtId="0" fontId="5" fillId="0" borderId="0" xfId="0" applyFont="1" applyFill="1" applyAlignment="1" applyProtection="1">
      <alignment horizontal="left"/>
    </xf>
    <xf numFmtId="0" fontId="9" fillId="0" borderId="0" xfId="0" applyFont="1" applyAlignment="1" applyProtection="1">
      <alignment horizontal="left" wrapText="1"/>
    </xf>
    <xf numFmtId="0" fontId="8" fillId="3" borderId="0" xfId="0" applyFont="1" applyFill="1" applyAlignment="1" applyProtection="1">
      <alignment horizontal="left"/>
    </xf>
    <xf numFmtId="0" fontId="4" fillId="0" borderId="0" xfId="0" applyFont="1" applyFill="1" applyAlignment="1" applyProtection="1">
      <alignment horizontal="left" wrapText="1"/>
    </xf>
    <xf numFmtId="0" fontId="8" fillId="3" borderId="0" xfId="0" applyFont="1" applyFill="1" applyAlignment="1" applyProtection="1">
      <alignment horizontal="left" wrapText="1"/>
    </xf>
    <xf numFmtId="0" fontId="4" fillId="3" borderId="0" xfId="0" applyFont="1" applyFill="1" applyAlignment="1" applyProtection="1">
      <alignment horizontal="left"/>
    </xf>
    <xf numFmtId="0" fontId="4" fillId="0" borderId="0" xfId="0" applyFont="1" applyFill="1" applyAlignment="1" applyProtection="1">
      <alignment horizontal="left"/>
    </xf>
    <xf numFmtId="0" fontId="4" fillId="3" borderId="0" xfId="0" applyFont="1" applyFill="1" applyAlignment="1" applyProtection="1">
      <alignment horizontal="left" wrapText="1"/>
    </xf>
    <xf numFmtId="0" fontId="13" fillId="3" borderId="0" xfId="0" applyFont="1" applyFill="1" applyAlignment="1" applyProtection="1">
      <alignment horizontal="left" wrapText="1"/>
    </xf>
    <xf numFmtId="0" fontId="8" fillId="3" borderId="5" xfId="0" applyFont="1" applyFill="1" applyBorder="1" applyAlignment="1" applyProtection="1">
      <alignment horizontal="left" wrapText="1"/>
    </xf>
    <xf numFmtId="0" fontId="4" fillId="3" borderId="5" xfId="0" applyFont="1" applyFill="1" applyBorder="1" applyAlignment="1" applyProtection="1">
      <alignment horizontal="left"/>
    </xf>
    <xf numFmtId="0" fontId="4" fillId="3" borderId="0" xfId="0" applyFont="1" applyFill="1" applyBorder="1" applyAlignment="1" applyProtection="1">
      <alignment horizontal="left"/>
    </xf>
    <xf numFmtId="0" fontId="4" fillId="0" borderId="0" xfId="0" applyFont="1" applyAlignment="1">
      <alignment horizontal="left" wrapText="1"/>
    </xf>
    <xf numFmtId="0" fontId="4" fillId="0" borderId="0" xfId="0" applyFont="1" applyAlignment="1">
      <alignment horizontal="left"/>
    </xf>
    <xf numFmtId="0" fontId="5" fillId="3" borderId="0" xfId="0" applyFont="1" applyFill="1" applyBorder="1" applyAlignment="1">
      <alignment horizontal="left" wrapText="1"/>
    </xf>
    <xf numFmtId="0" fontId="0" fillId="3" borderId="0" xfId="0" applyFill="1" applyBorder="1" applyAlignment="1">
      <alignment horizontal="left" wrapText="1"/>
    </xf>
    <xf numFmtId="0" fontId="9" fillId="0" borderId="0" xfId="0" applyFont="1" applyAlignment="1">
      <alignment horizontal="left"/>
    </xf>
    <xf numFmtId="0" fontId="32" fillId="0" borderId="0" xfId="0" applyFont="1" applyAlignment="1">
      <alignment horizontal="left" vertical="center" wrapText="1"/>
    </xf>
    <xf numFmtId="0" fontId="32" fillId="0" borderId="0" xfId="0" applyFont="1" applyAlignment="1">
      <alignment horizontal="left" vertical="center"/>
    </xf>
    <xf numFmtId="0" fontId="0" fillId="0" borderId="0" xfId="0" applyAlignment="1">
      <alignment horizontal="left" vertical="center"/>
    </xf>
    <xf numFmtId="0" fontId="31" fillId="0" borderId="0" xfId="0" applyFont="1" applyAlignment="1">
      <alignment horizontal="left" vertical="center" wrapText="1"/>
    </xf>
    <xf numFmtId="0" fontId="31" fillId="0" borderId="0" xfId="0" applyFont="1" applyAlignment="1">
      <alignment horizontal="left" vertical="center"/>
    </xf>
    <xf numFmtId="0" fontId="0" fillId="4" borderId="0" xfId="0" applyFill="1" applyBorder="1" applyAlignment="1" applyProtection="1">
      <alignment horizontal="center"/>
      <protection hidden="1"/>
    </xf>
    <xf numFmtId="0" fontId="0" fillId="4" borderId="0" xfId="0" applyFill="1" applyBorder="1" applyAlignment="1" applyProtection="1">
      <alignment horizontal="left" vertical="center" wrapText="1"/>
      <protection locked="0"/>
    </xf>
    <xf numFmtId="0" fontId="5" fillId="4" borderId="0" xfId="0" applyFont="1" applyFill="1" applyBorder="1" applyAlignment="1" applyProtection="1">
      <alignment vertical="center" wrapText="1"/>
      <protection locked="0"/>
    </xf>
    <xf numFmtId="0" fontId="22" fillId="0" borderId="0" xfId="0" applyFont="1" applyFill="1" applyBorder="1" applyAlignment="1" applyProtection="1">
      <alignment horizontal="left" vertical="center" wrapText="1"/>
      <protection hidden="1"/>
    </xf>
    <xf numFmtId="0" fontId="0" fillId="4" borderId="0" xfId="0" applyFill="1" applyBorder="1" applyAlignment="1" applyProtection="1">
      <alignment vertical="center" wrapText="1"/>
      <protection locked="0"/>
    </xf>
    <xf numFmtId="0" fontId="22" fillId="4" borderId="0" xfId="0" applyFont="1" applyFill="1" applyBorder="1" applyAlignment="1" applyProtection="1">
      <alignment horizontal="left" vertical="center" wrapText="1"/>
      <protection hidden="1"/>
    </xf>
    <xf numFmtId="0" fontId="9" fillId="0" borderId="0" xfId="0" applyFont="1" applyFill="1" applyBorder="1" applyAlignment="1" applyProtection="1">
      <alignment horizontal="left"/>
      <protection hidden="1"/>
    </xf>
    <xf numFmtId="0" fontId="4" fillId="0" borderId="0" xfId="0" applyFont="1" applyFill="1" applyBorder="1" applyAlignment="1" applyProtection="1">
      <alignment horizontal="left" vertical="center" wrapText="1"/>
      <protection hidden="1"/>
    </xf>
    <xf numFmtId="0" fontId="4" fillId="4" borderId="0" xfId="0" applyFont="1" applyFill="1" applyBorder="1" applyAlignment="1" applyProtection="1">
      <alignment horizontal="center" vertical="center" wrapText="1"/>
      <protection locked="0"/>
    </xf>
    <xf numFmtId="0" fontId="23" fillId="0" borderId="0" xfId="0" applyFont="1" applyFill="1" applyBorder="1" applyAlignment="1" applyProtection="1">
      <alignment horizontal="left" vertical="center" wrapText="1"/>
      <protection hidden="1"/>
    </xf>
    <xf numFmtId="0" fontId="8" fillId="0" borderId="0" xfId="0" applyFont="1" applyFill="1" applyBorder="1" applyAlignment="1" applyProtection="1">
      <alignment horizontal="left" vertical="center" wrapText="1"/>
      <protection hidden="1"/>
    </xf>
    <xf numFmtId="0" fontId="22" fillId="0" borderId="0" xfId="0" applyFont="1" applyFill="1" applyBorder="1" applyAlignment="1" applyProtection="1">
      <alignment horizontal="left" vertical="center"/>
      <protection hidden="1"/>
    </xf>
    <xf numFmtId="0" fontId="0" fillId="4" borderId="0" xfId="0" applyFill="1" applyBorder="1" applyAlignment="1" applyProtection="1">
      <alignment horizontal="left" vertical="center"/>
      <protection hidden="1"/>
    </xf>
    <xf numFmtId="0" fontId="4" fillId="4" borderId="0" xfId="0" applyFont="1" applyFill="1" applyBorder="1" applyAlignment="1" applyProtection="1">
      <alignment vertical="center" wrapText="1"/>
      <protection locked="0"/>
    </xf>
    <xf numFmtId="0" fontId="0" fillId="4" borderId="0" xfId="0" applyFill="1" applyBorder="1" applyAlignment="1" applyProtection="1">
      <alignment horizontal="center" vertical="center" wrapText="1"/>
      <protection locked="0"/>
    </xf>
    <xf numFmtId="0" fontId="4" fillId="4" borderId="0" xfId="0" applyFont="1" applyFill="1" applyBorder="1" applyAlignment="1" applyProtection="1">
      <alignment horizontal="center" vertical="center" wrapText="1"/>
      <protection locked="0" hidden="1"/>
    </xf>
    <xf numFmtId="0" fontId="0" fillId="4" borderId="0" xfId="0" applyNumberFormat="1" applyFill="1" applyBorder="1" applyAlignment="1" applyProtection="1">
      <alignment horizontal="left" vertical="center" wrapText="1"/>
      <protection locked="0"/>
    </xf>
    <xf numFmtId="0" fontId="0" fillId="4" borderId="0" xfId="0" applyFill="1" applyBorder="1" applyAlignment="1" applyProtection="1">
      <alignment horizontal="left"/>
      <protection hidden="1"/>
    </xf>
    <xf numFmtId="0" fontId="4" fillId="2" borderId="0" xfId="0" applyFont="1" applyFill="1" applyAlignment="1" applyProtection="1">
      <alignment horizontal="left"/>
      <protection locked="0"/>
    </xf>
  </cellXfs>
  <cellStyles count="5">
    <cellStyle name="Hyperlink" xfId="1" builtinId="8"/>
    <cellStyle name="Hyperlink 2" xfId="2"/>
    <cellStyle name="Standard" xfId="0" builtinId="0"/>
    <cellStyle name="Standard 2" xfId="3"/>
    <cellStyle name="Standard 3" xfId="4"/>
  </cellStyles>
  <dxfs count="25">
    <dxf>
      <font>
        <condense val="0"/>
        <extend val="0"/>
        <color auto="1"/>
      </font>
      <fill>
        <patternFill>
          <bgColor indexed="43"/>
        </patternFill>
      </fill>
    </dxf>
    <dxf>
      <font>
        <condense val="0"/>
        <extend val="0"/>
        <color indexed="9"/>
      </font>
    </dxf>
    <dxf>
      <font>
        <condense val="0"/>
        <extend val="0"/>
        <color indexed="9"/>
      </font>
    </dxf>
    <dxf>
      <fill>
        <patternFill>
          <bgColor indexed="43"/>
        </patternFill>
      </fill>
    </dxf>
    <dxf>
      <fill>
        <patternFill>
          <bgColor indexed="43"/>
        </patternFill>
      </fill>
    </dxf>
    <dxf>
      <fill>
        <patternFill>
          <bgColor indexed="43"/>
        </patternFill>
      </fill>
    </dxf>
    <dxf>
      <fill>
        <patternFill>
          <bgColor indexed="43"/>
        </patternFill>
      </fill>
    </dxf>
    <dxf>
      <font>
        <condense val="0"/>
        <extend val="0"/>
        <color indexed="9"/>
      </font>
      <fill>
        <patternFill patternType="none">
          <bgColor indexed="65"/>
        </patternFill>
      </fill>
    </dxf>
    <dxf>
      <font>
        <condense val="0"/>
        <extend val="0"/>
        <color indexed="9"/>
      </font>
      <fill>
        <patternFill patternType="none">
          <bgColor indexed="65"/>
        </patternFill>
      </fill>
    </dxf>
    <dxf>
      <font>
        <condense val="0"/>
        <extend val="0"/>
        <color auto="1"/>
      </font>
      <fill>
        <patternFill patternType="solid">
          <bgColor indexed="43"/>
        </patternFill>
      </fill>
    </dxf>
    <dxf>
      <fill>
        <patternFill>
          <bgColor indexed="43"/>
        </patternFill>
      </fill>
    </dxf>
    <dxf>
      <fill>
        <patternFill>
          <bgColor indexed="43"/>
        </patternFill>
      </fill>
    </dxf>
    <dxf>
      <font>
        <condense val="0"/>
        <extend val="0"/>
        <color auto="1"/>
      </font>
      <fill>
        <patternFill patternType="solid">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ont>
        <condense val="0"/>
        <extend val="0"/>
        <color auto="1"/>
      </font>
      <fill>
        <patternFill>
          <bgColor indexed="43"/>
        </patternFill>
      </fill>
    </dxf>
    <dxf>
      <font>
        <condense val="0"/>
        <extend val="0"/>
        <color indexed="9"/>
      </font>
    </dxf>
    <dxf>
      <fill>
        <patternFill>
          <bgColor indexed="43"/>
        </patternFill>
      </fill>
    </dxf>
    <dxf>
      <font>
        <condense val="0"/>
        <extend val="0"/>
        <color indexed="9"/>
      </font>
    </dxf>
    <dxf>
      <fill>
        <patternFill>
          <bgColor indexed="43"/>
        </patternFill>
      </fill>
    </dxf>
    <dxf>
      <fill>
        <patternFill>
          <bgColor indexed="43"/>
        </patternFill>
      </fill>
    </dxf>
    <dxf>
      <font>
        <condense val="0"/>
        <extend val="0"/>
        <color indexed="9"/>
      </font>
    </dxf>
    <dxf>
      <font>
        <condense val="0"/>
        <extend val="0"/>
        <color indexed="9"/>
      </font>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C1"/>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externalLink" Target="externalLinks/externalLink1.xml"/><Relationship Id="rId28"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haredStrings" Target="sharedStrings.xml"/></Relationships>
</file>

<file path=xl/ctrlProps/ctrlProp1.xml><?xml version="1.0" encoding="utf-8"?>
<formControlPr xmlns="http://schemas.microsoft.com/office/spreadsheetml/2009/9/main" objectType="Drop" dropLines="30" dropStyle="combo" dx="18" fmlaLink="Wasser!$B$1" fmlaRange="Wasser!$B$3:$B$23" sel="21" val="0"/>
</file>

<file path=xl/ctrlProps/ctrlProp2.xml><?xml version="1.0" encoding="utf-8"?>
<formControlPr xmlns="http://schemas.microsoft.com/office/spreadsheetml/2009/9/main" objectType="Drop" dropLines="30" dropStyle="combo" dx="18" fmlaLink="Fett!$B$1" fmlaRange="Fett!$B$3:$B$31" sel="29" val="0"/>
</file>

<file path=xl/ctrlProps/ctrlProp3.xml><?xml version="1.0" encoding="utf-8"?>
<formControlPr xmlns="http://schemas.microsoft.com/office/spreadsheetml/2009/9/main" objectType="Drop" dropLines="30" dropStyle="combo" dx="18" fmlaLink="Saccharose!$B$1" fmlaRange="Saccharose!$B$3:$B$21" sel="19" val="0"/>
</file>

<file path=xl/ctrlProps/ctrlProp4.xml><?xml version="1.0" encoding="utf-8"?>
<formControlPr xmlns="http://schemas.microsoft.com/office/spreadsheetml/2009/9/main" objectType="Drop" dropLines="30" dropStyle="combo" dx="18" fmlaLink="Gesamtalkaloide!$B$1" fmlaRange="Gesamtalkaloide!$B$3:$B$11" sel="9" val="0"/>
</file>

<file path=xl/ctrlProps/ctrlProp5.xml><?xml version="1.0" encoding="utf-8"?>
<formControlPr xmlns="http://schemas.microsoft.com/office/spreadsheetml/2009/9/main" objectType="Drop" dropLines="30" dropStyle="combo" dx="18" fmlaLink="Coffein!$B$1" fmlaRange="Coffein!$B$3:$B$21" sel="19" val="0"/>
</file>

<file path=xl/ctrlProps/ctrlProp6.xml><?xml version="1.0" encoding="utf-8"?>
<formControlPr xmlns="http://schemas.microsoft.com/office/spreadsheetml/2009/9/main" objectType="Drop" dropLines="15" dropStyle="combo" dx="18" fmlaLink="HBSZ!$B$1" fmlaRange="HBSZ!$B$3:$B$6" sel="4" val="0"/>
</file>

<file path=xl/ctrlProps/ctrlProp7.xml><?xml version="1.0" encoding="utf-8"?>
<formControlPr xmlns="http://schemas.microsoft.com/office/spreadsheetml/2009/9/main" objectType="Drop" dropLines="30" dropStyle="combo" dx="18" fmlaLink="Buttersäure!$B$1" fmlaRange="Buttersäure!$B$3:$B$8" sel="6" val="0"/>
</file>

<file path=xl/ctrlProps/ctrlProp8.xml><?xml version="1.0" encoding="utf-8"?>
<formControlPr xmlns="http://schemas.microsoft.com/office/spreadsheetml/2009/9/main" objectType="Drop" dropLines="30" dropStyle="combo" dx="18" fmlaLink="Buttersäuremethylester!$B$1" fmlaRange="Buttersäuremethylester!$B$3:$B$26" sel="24" val="0"/>
</file>

<file path=xl/ctrlProps/ctrlProp9.xml><?xml version="1.0" encoding="utf-8"?>
<formControlPr xmlns="http://schemas.microsoft.com/office/spreadsheetml/2009/9/main" objectType="Drop" dropLines="30" dropStyle="combo" dx="18" fmlaLink="Theobromin!$B$1" fmlaRange="Theobromin!$B$3:$B$21" sel="19" val="0"/>
</file>

<file path=xl/ctrlProps/ctrlProp10.xml><?xml version="1.0" encoding="utf-8"?>
<formControlPr xmlns="http://schemas.microsoft.com/office/spreadsheetml/2009/9/main" objectType="Drop" dropLines="15" dropStyle="combo" dx="18" fmlaLink="Teilnehmerdaten!$D$4" fmlaRange="Teilnehmerdaten!$G$5:$G$6" sel="2" val="0"/>
</file>

<file path=xl/ctrlProps/ctrlProp11.xml><?xml version="1.0" encoding="utf-8"?>
<formControlPr xmlns="http://schemas.microsoft.com/office/spreadsheetml/2009/9/main" objectType="Drop" dropLines="30" dropStyle="combo" dx="18" fmlaLink="Lactose!$B$1" fmlaRange="Lactose!$B$3:$B$24" sel="22" val="0"/>
</file>

<file path=xl/ctrlProps/ctrlProp12.xml><?xml version="1.0" encoding="utf-8"?>
<formControlPr xmlns="http://schemas.microsoft.com/office/spreadsheetml/2009/9/main" objectType="Drop" dropLines="30" dropStyle="combo" dx="18" fmlaLink="Coffein!$B$1" fmlaRange="Coffein!$B$3:$B$21" sel="19" val="0"/>
</file>

<file path=xl/ctrlProps/ctrlProp13.xml><?xml version="1.0" encoding="utf-8"?>
<formControlPr xmlns="http://schemas.microsoft.com/office/spreadsheetml/2009/9/main" objectType="Drop" dropLines="30" dropStyle="combo" dx="18" fmlaLink="Rohprotein!$B$1" fmlaRange="Rohprotein!$B$3:$B$16" sel="14" val="0"/>
</file>

<file path=xl/ctrlProps/ctrlProp14.xml><?xml version="1.0" encoding="utf-8"?>
<formControlPr xmlns="http://schemas.microsoft.com/office/spreadsheetml/2009/9/main" objectType="Drop" dropLines="30" dropStyle="combo" dx="18" fmlaLink="Maltit!$B$1" fmlaRange="Maltit!$B$3:$B$9" sel="7" val="0"/>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7</xdr:col>
      <xdr:colOff>34506</xdr:colOff>
      <xdr:row>40</xdr:row>
      <xdr:rowOff>138023</xdr:rowOff>
    </xdr:to>
    <xdr:pic>
      <xdr:nvPicPr>
        <xdr:cNvPr id="13371" name="Picture 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086928"/>
          <a:ext cx="5589917" cy="73842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22860</xdr:colOff>
          <xdr:row>40</xdr:row>
          <xdr:rowOff>7620</xdr:rowOff>
        </xdr:from>
        <xdr:to>
          <xdr:col>7</xdr:col>
          <xdr:colOff>640080</xdr:colOff>
          <xdr:row>40</xdr:row>
          <xdr:rowOff>220980</xdr:rowOff>
        </xdr:to>
        <xdr:sp macro="" textlink="">
          <xdr:nvSpPr>
            <xdr:cNvPr id="2095" name="Drop Down 47" hidden="1">
              <a:extLst>
                <a:ext uri="{63B3BB69-23CF-44E3-9099-C40C66FF867C}">
                  <a14:compatExt spid="_x0000_s209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48</xdr:row>
          <xdr:rowOff>7620</xdr:rowOff>
        </xdr:from>
        <xdr:to>
          <xdr:col>7</xdr:col>
          <xdr:colOff>632460</xdr:colOff>
          <xdr:row>48</xdr:row>
          <xdr:rowOff>220980</xdr:rowOff>
        </xdr:to>
        <xdr:sp macro="" textlink="">
          <xdr:nvSpPr>
            <xdr:cNvPr id="2097" name="Drop Down 49" hidden="1">
              <a:extLst>
                <a:ext uri="{63B3BB69-23CF-44E3-9099-C40C66FF867C}">
                  <a14:compatExt spid="_x0000_s209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42</xdr:row>
          <xdr:rowOff>7620</xdr:rowOff>
        </xdr:from>
        <xdr:to>
          <xdr:col>7</xdr:col>
          <xdr:colOff>640080</xdr:colOff>
          <xdr:row>42</xdr:row>
          <xdr:rowOff>220980</xdr:rowOff>
        </xdr:to>
        <xdr:sp macro="" textlink="">
          <xdr:nvSpPr>
            <xdr:cNvPr id="2098" name="Drop Down 50" hidden="1">
              <a:extLst>
                <a:ext uri="{63B3BB69-23CF-44E3-9099-C40C66FF867C}">
                  <a14:compatExt spid="_x0000_s209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61</xdr:row>
          <xdr:rowOff>7620</xdr:rowOff>
        </xdr:from>
        <xdr:to>
          <xdr:col>7</xdr:col>
          <xdr:colOff>640080</xdr:colOff>
          <xdr:row>61</xdr:row>
          <xdr:rowOff>220980</xdr:rowOff>
        </xdr:to>
        <xdr:sp macro="" textlink="">
          <xdr:nvSpPr>
            <xdr:cNvPr id="2099" name="Drop Down 51" hidden="1">
              <a:extLst>
                <a:ext uri="{63B3BB69-23CF-44E3-9099-C40C66FF867C}">
                  <a14:compatExt spid="_x0000_s209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65</xdr:row>
          <xdr:rowOff>7620</xdr:rowOff>
        </xdr:from>
        <xdr:to>
          <xdr:col>7</xdr:col>
          <xdr:colOff>640080</xdr:colOff>
          <xdr:row>65</xdr:row>
          <xdr:rowOff>220980</xdr:rowOff>
        </xdr:to>
        <xdr:sp macro="" textlink="">
          <xdr:nvSpPr>
            <xdr:cNvPr id="2100" name="Drop Down 52" hidden="1">
              <a:extLst>
                <a:ext uri="{63B3BB69-23CF-44E3-9099-C40C66FF867C}">
                  <a14:compatExt spid="_x0000_s210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50</xdr:row>
          <xdr:rowOff>15240</xdr:rowOff>
        </xdr:from>
        <xdr:to>
          <xdr:col>7</xdr:col>
          <xdr:colOff>640080</xdr:colOff>
          <xdr:row>51</xdr:row>
          <xdr:rowOff>0</xdr:rowOff>
        </xdr:to>
        <xdr:sp macro="" textlink="">
          <xdr:nvSpPr>
            <xdr:cNvPr id="2135" name="Drop Down 87" hidden="1">
              <a:extLst>
                <a:ext uri="{63B3BB69-23CF-44E3-9099-C40C66FF867C}">
                  <a14:compatExt spid="_x0000_s213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55</xdr:row>
          <xdr:rowOff>15240</xdr:rowOff>
        </xdr:from>
        <xdr:to>
          <xdr:col>7</xdr:col>
          <xdr:colOff>640080</xdr:colOff>
          <xdr:row>56</xdr:row>
          <xdr:rowOff>0</xdr:rowOff>
        </xdr:to>
        <xdr:sp macro="" textlink="">
          <xdr:nvSpPr>
            <xdr:cNvPr id="2136" name="Drop Down 88" hidden="1">
              <a:extLst>
                <a:ext uri="{63B3BB69-23CF-44E3-9099-C40C66FF867C}">
                  <a14:compatExt spid="_x0000_s213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58</xdr:row>
          <xdr:rowOff>15240</xdr:rowOff>
        </xdr:from>
        <xdr:to>
          <xdr:col>7</xdr:col>
          <xdr:colOff>640080</xdr:colOff>
          <xdr:row>59</xdr:row>
          <xdr:rowOff>0</xdr:rowOff>
        </xdr:to>
        <xdr:sp macro="" textlink="">
          <xdr:nvSpPr>
            <xdr:cNvPr id="2137" name="Drop Down 89" hidden="1">
              <a:extLst>
                <a:ext uri="{63B3BB69-23CF-44E3-9099-C40C66FF867C}">
                  <a14:compatExt spid="_x0000_s213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63</xdr:row>
          <xdr:rowOff>7620</xdr:rowOff>
        </xdr:from>
        <xdr:to>
          <xdr:col>7</xdr:col>
          <xdr:colOff>640080</xdr:colOff>
          <xdr:row>63</xdr:row>
          <xdr:rowOff>220980</xdr:rowOff>
        </xdr:to>
        <xdr:sp macro="" textlink="">
          <xdr:nvSpPr>
            <xdr:cNvPr id="2138" name="Drop Down 90" hidden="1">
              <a:extLst>
                <a:ext uri="{63B3BB69-23CF-44E3-9099-C40C66FF867C}">
                  <a14:compatExt spid="_x0000_s213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16</xdr:row>
          <xdr:rowOff>76200</xdr:rowOff>
        </xdr:from>
        <xdr:to>
          <xdr:col>6</xdr:col>
          <xdr:colOff>861060</xdr:colOff>
          <xdr:row>16</xdr:row>
          <xdr:rowOff>350520</xdr:rowOff>
        </xdr:to>
        <xdr:sp macro="" textlink="">
          <xdr:nvSpPr>
            <xdr:cNvPr id="2140" name="Drop Down 92" hidden="1">
              <a:extLst>
                <a:ext uri="{63B3BB69-23CF-44E3-9099-C40C66FF867C}">
                  <a14:compatExt spid="_x0000_s214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44</xdr:row>
          <xdr:rowOff>7620</xdr:rowOff>
        </xdr:from>
        <xdr:to>
          <xdr:col>7</xdr:col>
          <xdr:colOff>640080</xdr:colOff>
          <xdr:row>44</xdr:row>
          <xdr:rowOff>220980</xdr:rowOff>
        </xdr:to>
        <xdr:sp macro="" textlink="">
          <xdr:nvSpPr>
            <xdr:cNvPr id="2141" name="Drop Down 93" hidden="1">
              <a:extLst>
                <a:ext uri="{63B3BB69-23CF-44E3-9099-C40C66FF867C}">
                  <a14:compatExt spid="_x0000_s214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67</xdr:row>
          <xdr:rowOff>7620</xdr:rowOff>
        </xdr:from>
        <xdr:to>
          <xdr:col>7</xdr:col>
          <xdr:colOff>640080</xdr:colOff>
          <xdr:row>67</xdr:row>
          <xdr:rowOff>220980</xdr:rowOff>
        </xdr:to>
        <xdr:sp macro="" textlink="">
          <xdr:nvSpPr>
            <xdr:cNvPr id="2142" name="Drop Down 94" hidden="1">
              <a:extLst>
                <a:ext uri="{63B3BB69-23CF-44E3-9099-C40C66FF867C}">
                  <a14:compatExt spid="_x0000_s214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67</xdr:row>
          <xdr:rowOff>7620</xdr:rowOff>
        </xdr:from>
        <xdr:to>
          <xdr:col>7</xdr:col>
          <xdr:colOff>640080</xdr:colOff>
          <xdr:row>67</xdr:row>
          <xdr:rowOff>220980</xdr:rowOff>
        </xdr:to>
        <xdr:sp macro="" textlink="">
          <xdr:nvSpPr>
            <xdr:cNvPr id="2143" name="Drop Down 95" hidden="1">
              <a:extLst>
                <a:ext uri="{63B3BB69-23CF-44E3-9099-C40C66FF867C}">
                  <a14:compatExt spid="_x0000_s214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46</xdr:row>
          <xdr:rowOff>7620</xdr:rowOff>
        </xdr:from>
        <xdr:to>
          <xdr:col>7</xdr:col>
          <xdr:colOff>640080</xdr:colOff>
          <xdr:row>46</xdr:row>
          <xdr:rowOff>220980</xdr:rowOff>
        </xdr:to>
        <xdr:sp macro="" textlink="">
          <xdr:nvSpPr>
            <xdr:cNvPr id="2144" name="Drop Down 96" hidden="1">
              <a:extLst>
                <a:ext uri="{63B3BB69-23CF-44E3-9099-C40C66FF867C}">
                  <a14:compatExt spid="_x0000_s2144"/>
                </a:ext>
              </a:extLst>
            </xdr:cNvPr>
            <xdr:cNvSpPr/>
          </xdr:nvSpPr>
          <xdr:spPr>
            <a:xfrm>
              <a:off x="0" y="0"/>
              <a:ext cx="0" cy="0"/>
            </a:xfrm>
            <a:prstGeom prst="rect">
              <a:avLst/>
            </a:prstGeom>
          </xdr:spPr>
        </xdr:sp>
        <xdr:clientData fLocksWithSheet="0"/>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Dokumente%20und%20Einstellungen/lvu/Lokale%20Einstellungen/Temporary%20Internet%20Files/OLK39/ungesch&#252;tzt/07-01a-ungesch&#252;tzt.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Daten/TABELLEN/LVU/Ergebnistabellen/2007/ungesch&#252;tzt/ungesch&#252;tzt/07-01a-ungesch&#252;tzt.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theme/theme1.xml><?xml version="1.0" encoding="utf-8"?>
<a:theme xmlns:a="http://schemas.openxmlformats.org/drawingml/2006/main" name="Larissa">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8" Type="http://schemas.openxmlformats.org/officeDocument/2006/relationships/ctrlProp" Target="../ctrlProps/ctrlProp4.xml"/><Relationship Id="rId13" Type="http://schemas.openxmlformats.org/officeDocument/2006/relationships/ctrlProp" Target="../ctrlProps/ctrlProp9.xml"/><Relationship Id="rId18" Type="http://schemas.openxmlformats.org/officeDocument/2006/relationships/ctrlProp" Target="../ctrlProps/ctrlProp14.xml"/><Relationship Id="rId3" Type="http://schemas.openxmlformats.org/officeDocument/2006/relationships/drawing" Target="../drawings/drawing2.xml"/><Relationship Id="rId7" Type="http://schemas.openxmlformats.org/officeDocument/2006/relationships/ctrlProp" Target="../ctrlProps/ctrlProp3.xml"/><Relationship Id="rId12" Type="http://schemas.openxmlformats.org/officeDocument/2006/relationships/ctrlProp" Target="../ctrlProps/ctrlProp8.xml"/><Relationship Id="rId17" Type="http://schemas.openxmlformats.org/officeDocument/2006/relationships/ctrlProp" Target="../ctrlProps/ctrlProp13.xml"/><Relationship Id="rId2" Type="http://schemas.openxmlformats.org/officeDocument/2006/relationships/printerSettings" Target="../printerSettings/printerSettings9.bin"/><Relationship Id="rId16" Type="http://schemas.openxmlformats.org/officeDocument/2006/relationships/ctrlProp" Target="../ctrlProps/ctrlProp12.xml"/><Relationship Id="rId1" Type="http://schemas.openxmlformats.org/officeDocument/2006/relationships/hyperlink" Target="mailto:ergebnisse@lvus.de" TargetMode="External"/><Relationship Id="rId6" Type="http://schemas.openxmlformats.org/officeDocument/2006/relationships/ctrlProp" Target="../ctrlProps/ctrlProp2.xml"/><Relationship Id="rId11" Type="http://schemas.openxmlformats.org/officeDocument/2006/relationships/ctrlProp" Target="../ctrlProps/ctrlProp7.xml"/><Relationship Id="rId5" Type="http://schemas.openxmlformats.org/officeDocument/2006/relationships/ctrlProp" Target="../ctrlProps/ctrlProp1.xml"/><Relationship Id="rId15" Type="http://schemas.openxmlformats.org/officeDocument/2006/relationships/ctrlProp" Target="../ctrlProps/ctrlProp11.xml"/><Relationship Id="rId10" Type="http://schemas.openxmlformats.org/officeDocument/2006/relationships/ctrlProp" Target="../ctrlProps/ctrlProp6.xml"/><Relationship Id="rId19" Type="http://schemas.openxmlformats.org/officeDocument/2006/relationships/comments" Target="../comments3.xml"/><Relationship Id="rId4" Type="http://schemas.openxmlformats.org/officeDocument/2006/relationships/vmlDrawing" Target="../drawings/vmlDrawing3.vml"/><Relationship Id="rId9" Type="http://schemas.openxmlformats.org/officeDocument/2006/relationships/ctrlProp" Target="../ctrlProps/ctrlProp5.xml"/><Relationship Id="rId14" Type="http://schemas.openxmlformats.org/officeDocument/2006/relationships/ctrlProp" Target="../ctrlProps/ctrlProp10.xml"/></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8"/>
  <dimension ref="A1:C13"/>
  <sheetViews>
    <sheetView workbookViewId="0">
      <selection sqref="A1:C1"/>
    </sheetView>
  </sheetViews>
  <sheetFormatPr baseColWidth="10" defaultColWidth="11.44140625" defaultRowHeight="13.8" x14ac:dyDescent="0.25"/>
  <cols>
    <col min="1" max="2" width="27.6640625" style="42" customWidth="1"/>
    <col min="3" max="3" width="30.44140625" style="42" customWidth="1"/>
    <col min="4" max="16384" width="11.44140625" style="42"/>
  </cols>
  <sheetData>
    <row r="1" spans="1:3" ht="30.75" customHeight="1" x14ac:dyDescent="0.3">
      <c r="A1" s="100" t="s">
        <v>51</v>
      </c>
      <c r="B1" s="101"/>
      <c r="C1" s="101"/>
    </row>
    <row r="2" spans="1:3" ht="51.75" customHeight="1" x14ac:dyDescent="0.25">
      <c r="A2" s="103" t="s">
        <v>176</v>
      </c>
      <c r="B2" s="104"/>
      <c r="C2" s="104"/>
    </row>
    <row r="3" spans="1:3" ht="74.25" customHeight="1" x14ac:dyDescent="0.25">
      <c r="A3" s="102" t="s">
        <v>177</v>
      </c>
      <c r="B3" s="102"/>
      <c r="C3" s="102"/>
    </row>
    <row r="4" spans="1:3" ht="80.400000000000006" customHeight="1" x14ac:dyDescent="0.35">
      <c r="A4" s="102" t="s">
        <v>179</v>
      </c>
      <c r="B4" s="105"/>
      <c r="C4" s="105"/>
    </row>
    <row r="5" spans="1:3" ht="30.3" customHeight="1" x14ac:dyDescent="0.3">
      <c r="A5" s="106"/>
      <c r="B5" s="106"/>
      <c r="C5" s="106"/>
    </row>
    <row r="6" spans="1:3" ht="30.3" customHeight="1" x14ac:dyDescent="0.25">
      <c r="A6" s="43" t="s">
        <v>52</v>
      </c>
    </row>
    <row r="7" spans="1:3" ht="54" customHeight="1" x14ac:dyDescent="0.25">
      <c r="A7" s="98" t="s">
        <v>53</v>
      </c>
      <c r="B7" s="99"/>
      <c r="C7" s="99"/>
    </row>
    <row r="9" spans="1:3" x14ac:dyDescent="0.25">
      <c r="A9" s="44" t="s">
        <v>54</v>
      </c>
      <c r="B9" s="44" t="s">
        <v>55</v>
      </c>
    </row>
    <row r="10" spans="1:3" ht="15.6" x14ac:dyDescent="0.25">
      <c r="A10" s="8">
        <v>1379</v>
      </c>
      <c r="B10" s="8">
        <v>1380</v>
      </c>
    </row>
    <row r="11" spans="1:3" ht="15.6" x14ac:dyDescent="0.25">
      <c r="A11" s="8">
        <v>179.34</v>
      </c>
      <c r="B11" s="8">
        <v>179</v>
      </c>
    </row>
    <row r="12" spans="1:3" ht="15.6" x14ac:dyDescent="0.25">
      <c r="A12" s="8">
        <v>80.12</v>
      </c>
      <c r="B12" s="8">
        <v>80.099999999999994</v>
      </c>
    </row>
    <row r="13" spans="1:3" ht="15.6" x14ac:dyDescent="0.25">
      <c r="A13" s="8">
        <v>7.8</v>
      </c>
      <c r="B13" s="41">
        <v>7.8</v>
      </c>
    </row>
  </sheetData>
  <sheetProtection password="CAA1" sheet="1" objects="1" scenarios="1"/>
  <mergeCells count="6">
    <mergeCell ref="A7:C7"/>
    <mergeCell ref="A1:C1"/>
    <mergeCell ref="A3:C3"/>
    <mergeCell ref="A2:C2"/>
    <mergeCell ref="A4:C4"/>
    <mergeCell ref="A5:C5"/>
  </mergeCells>
  <phoneticPr fontId="0" type="noConversion"/>
  <pageMargins left="0.9055118110236221" right="0.59055118110236227" top="0.78740157480314965" bottom="0.59055118110236227" header="0.39370078740157483" footer="0.39370078740157483"/>
  <pageSetup paperSize="9" orientation="portrait" r:id="rId1"/>
  <headerFooter alignWithMargins="0"/>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
  <dimension ref="A1"/>
  <sheetViews>
    <sheetView workbookViewId="0"/>
  </sheetViews>
  <sheetFormatPr baseColWidth="10" defaultColWidth="11.44140625" defaultRowHeight="13.8" x14ac:dyDescent="0.25"/>
  <cols>
    <col min="1" max="16384" width="11.44140625" style="73"/>
  </cols>
  <sheetData/>
  <sheetProtection password="CAA1" sheet="1" objects="1" scenarios="1"/>
  <phoneticPr fontId="0" type="noConversion"/>
  <pageMargins left="0.78740157499999996" right="0.78740157499999996" top="0.984251969" bottom="0.984251969" header="0.4921259845" footer="0.4921259845"/>
  <pageSetup paperSize="9"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2">
    <pageSetUpPr fitToPage="1"/>
  </sheetPr>
  <dimension ref="A1:E18"/>
  <sheetViews>
    <sheetView workbookViewId="0">
      <selection sqref="A1:C1"/>
    </sheetView>
  </sheetViews>
  <sheetFormatPr baseColWidth="10" defaultColWidth="11.44140625" defaultRowHeight="15.6" x14ac:dyDescent="0.3"/>
  <cols>
    <col min="1" max="3" width="27.6640625" style="5" customWidth="1"/>
    <col min="4" max="16384" width="11.44140625" style="5"/>
  </cols>
  <sheetData>
    <row r="1" spans="1:5" ht="27.75" customHeight="1" x14ac:dyDescent="0.3">
      <c r="A1" s="107" t="s">
        <v>47</v>
      </c>
      <c r="B1" s="107"/>
      <c r="C1" s="107"/>
    </row>
    <row r="2" spans="1:5" ht="54" customHeight="1" x14ac:dyDescent="0.3">
      <c r="A2" s="108" t="s">
        <v>163</v>
      </c>
      <c r="B2" s="108"/>
      <c r="C2" s="108"/>
    </row>
    <row r="3" spans="1:5" ht="98.4" customHeight="1" x14ac:dyDescent="0.3">
      <c r="A3" s="112" t="s">
        <v>40</v>
      </c>
      <c r="B3" s="112"/>
      <c r="C3" s="112"/>
    </row>
    <row r="4" spans="1:5" ht="39.9" customHeight="1" x14ac:dyDescent="0.3">
      <c r="A4" s="113" t="s">
        <v>48</v>
      </c>
      <c r="B4" s="113"/>
      <c r="C4" s="113"/>
    </row>
    <row r="5" spans="1:5" ht="96.75" customHeight="1" x14ac:dyDescent="0.3">
      <c r="A5" s="109" t="s">
        <v>164</v>
      </c>
      <c r="B5" s="110"/>
      <c r="C5" s="110"/>
    </row>
    <row r="6" spans="1:5" ht="96.75" customHeight="1" x14ac:dyDescent="0.3">
      <c r="A6" s="109" t="s">
        <v>165</v>
      </c>
      <c r="B6" s="112"/>
      <c r="C6" s="112"/>
    </row>
    <row r="7" spans="1:5" ht="117.75" customHeight="1" x14ac:dyDescent="0.3">
      <c r="A7" s="108" t="s">
        <v>166</v>
      </c>
      <c r="B7" s="111"/>
      <c r="C7" s="111"/>
      <c r="E7" s="6"/>
    </row>
    <row r="8" spans="1:5" ht="66.75" customHeight="1" x14ac:dyDescent="0.3">
      <c r="A8" s="114" t="s">
        <v>19</v>
      </c>
      <c r="B8" s="115"/>
      <c r="C8" s="116"/>
      <c r="E8" s="6"/>
    </row>
    <row r="9" spans="1:5" ht="31.2" x14ac:dyDescent="0.3">
      <c r="A9" s="7" t="s">
        <v>39</v>
      </c>
      <c r="B9" s="7" t="s">
        <v>49</v>
      </c>
      <c r="C9" s="9"/>
    </row>
    <row r="10" spans="1:5" x14ac:dyDescent="0.3">
      <c r="A10" s="8">
        <v>1379</v>
      </c>
      <c r="B10" s="8">
        <v>1380</v>
      </c>
    </row>
    <row r="11" spans="1:5" x14ac:dyDescent="0.3">
      <c r="A11" s="8">
        <v>179.34</v>
      </c>
      <c r="B11" s="8">
        <v>179</v>
      </c>
    </row>
    <row r="12" spans="1:5" x14ac:dyDescent="0.3">
      <c r="A12" s="8">
        <v>80.12</v>
      </c>
      <c r="B12" s="8">
        <v>80.099999999999994</v>
      </c>
    </row>
    <row r="13" spans="1:5" x14ac:dyDescent="0.3">
      <c r="A13" s="8">
        <v>7.8</v>
      </c>
      <c r="B13" s="41">
        <v>7.8</v>
      </c>
    </row>
    <row r="14" spans="1:5" ht="24" hidden="1" customHeight="1" x14ac:dyDescent="0.3">
      <c r="A14" s="112"/>
      <c r="B14" s="110"/>
      <c r="C14" s="110"/>
    </row>
    <row r="15" spans="1:5" ht="126" customHeight="1" x14ac:dyDescent="0.3">
      <c r="A15" s="108" t="s">
        <v>167</v>
      </c>
      <c r="B15" s="108"/>
      <c r="C15" s="108"/>
    </row>
    <row r="16" spans="1:5" ht="84.15" customHeight="1" x14ac:dyDescent="0.3">
      <c r="A16" s="108" t="s">
        <v>168</v>
      </c>
      <c r="B16" s="108"/>
      <c r="C16" s="108"/>
    </row>
    <row r="17" spans="1:3" ht="50.1" customHeight="1" x14ac:dyDescent="0.3">
      <c r="A17" s="112" t="s">
        <v>169</v>
      </c>
      <c r="B17" s="110"/>
      <c r="C17" s="110"/>
    </row>
    <row r="18" spans="1:3" ht="80.400000000000006" customHeight="1" x14ac:dyDescent="0.3">
      <c r="A18" s="112" t="s">
        <v>18</v>
      </c>
      <c r="B18" s="110"/>
      <c r="C18" s="110"/>
    </row>
  </sheetData>
  <sheetProtection password="CAA1" sheet="1" objects="1" scenarios="1"/>
  <mergeCells count="13">
    <mergeCell ref="A17:C17"/>
    <mergeCell ref="A8:C8"/>
    <mergeCell ref="A18:C18"/>
    <mergeCell ref="A14:C14"/>
    <mergeCell ref="A15:C15"/>
    <mergeCell ref="A16:C16"/>
    <mergeCell ref="A1:C1"/>
    <mergeCell ref="A2:C2"/>
    <mergeCell ref="A5:C5"/>
    <mergeCell ref="A7:C7"/>
    <mergeCell ref="A3:C3"/>
    <mergeCell ref="A4:C4"/>
    <mergeCell ref="A6:C6"/>
  </mergeCells>
  <phoneticPr fontId="0" type="noConversion"/>
  <pageMargins left="0.94488188976377963" right="0.59055118110236227" top="0.70866141732283472" bottom="0.51181102362204722" header="0.39370078740157483" footer="0.39370078740157483"/>
  <pageSetup paperSize="9" scale="78" orientation="portrait" r:id="rId1"/>
  <headerFooter alignWithMargins="0"/>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3"/>
  <dimension ref="A1:D16"/>
  <sheetViews>
    <sheetView workbookViewId="0"/>
  </sheetViews>
  <sheetFormatPr baseColWidth="10" defaultColWidth="11.44140625" defaultRowHeight="15.6" x14ac:dyDescent="0.3"/>
  <cols>
    <col min="1" max="3" width="27.6640625" style="1" customWidth="1"/>
    <col min="4" max="16384" width="11.44140625" style="1"/>
  </cols>
  <sheetData>
    <row r="1" spans="1:4" x14ac:dyDescent="0.3">
      <c r="A1" s="3" t="s">
        <v>8</v>
      </c>
      <c r="B1" s="3"/>
      <c r="C1" s="3"/>
      <c r="D1" s="3"/>
    </row>
    <row r="2" spans="1:4" ht="72" customHeight="1" x14ac:dyDescent="0.3">
      <c r="A2" s="117" t="s">
        <v>23</v>
      </c>
      <c r="B2" s="118"/>
      <c r="C2" s="118"/>
    </row>
    <row r="3" spans="1:4" ht="59.25" customHeight="1" x14ac:dyDescent="0.3">
      <c r="A3" s="117" t="s">
        <v>24</v>
      </c>
      <c r="B3" s="118"/>
      <c r="C3" s="118"/>
    </row>
    <row r="4" spans="1:4" ht="108" customHeight="1" x14ac:dyDescent="0.3">
      <c r="A4" s="117" t="s">
        <v>25</v>
      </c>
      <c r="B4" s="118"/>
      <c r="C4" s="118"/>
    </row>
    <row r="5" spans="1:4" ht="154.5" customHeight="1" x14ac:dyDescent="0.3">
      <c r="A5" s="117" t="s">
        <v>26</v>
      </c>
      <c r="B5" s="117"/>
      <c r="C5" s="117"/>
    </row>
    <row r="6" spans="1:4" ht="141.75" customHeight="1" x14ac:dyDescent="0.3">
      <c r="A6" s="117" t="s">
        <v>27</v>
      </c>
      <c r="B6" s="117"/>
      <c r="C6" s="117"/>
    </row>
    <row r="7" spans="1:4" ht="195" customHeight="1" x14ac:dyDescent="0.3">
      <c r="A7" s="117" t="s">
        <v>28</v>
      </c>
      <c r="B7" s="118"/>
      <c r="C7" s="118"/>
    </row>
    <row r="8" spans="1:4" ht="79.5" customHeight="1" x14ac:dyDescent="0.3">
      <c r="A8" s="117" t="s">
        <v>50</v>
      </c>
      <c r="B8" s="118"/>
      <c r="C8" s="118"/>
    </row>
    <row r="9" spans="1:4" x14ac:dyDescent="0.3">
      <c r="A9" s="118"/>
      <c r="B9" s="118"/>
      <c r="C9" s="118"/>
    </row>
    <row r="10" spans="1:4" x14ac:dyDescent="0.3">
      <c r="A10" s="118"/>
      <c r="B10" s="118"/>
      <c r="C10" s="118"/>
    </row>
    <row r="11" spans="1:4" x14ac:dyDescent="0.3">
      <c r="A11" s="118"/>
      <c r="B11" s="118"/>
      <c r="C11" s="118"/>
    </row>
    <row r="12" spans="1:4" x14ac:dyDescent="0.3">
      <c r="A12" s="118"/>
      <c r="B12" s="118"/>
      <c r="C12" s="118"/>
    </row>
    <row r="13" spans="1:4" x14ac:dyDescent="0.3">
      <c r="A13" s="118"/>
      <c r="B13" s="118"/>
      <c r="C13" s="118"/>
    </row>
    <row r="14" spans="1:4" x14ac:dyDescent="0.3">
      <c r="A14" s="118"/>
      <c r="B14" s="118"/>
      <c r="C14" s="118"/>
    </row>
    <row r="15" spans="1:4" x14ac:dyDescent="0.3">
      <c r="A15" s="118"/>
      <c r="B15" s="118"/>
      <c r="C15" s="118"/>
    </row>
    <row r="16" spans="1:4" x14ac:dyDescent="0.3">
      <c r="A16" s="118"/>
      <c r="B16" s="118"/>
      <c r="C16" s="118"/>
    </row>
  </sheetData>
  <sheetProtection password="CAA1" sheet="1" objects="1" scenarios="1"/>
  <mergeCells count="15">
    <mergeCell ref="A15:C15"/>
    <mergeCell ref="A16:C16"/>
    <mergeCell ref="A9:C9"/>
    <mergeCell ref="A10:C10"/>
    <mergeCell ref="A11:C11"/>
    <mergeCell ref="A12:C12"/>
    <mergeCell ref="A13:C13"/>
    <mergeCell ref="A14:C14"/>
    <mergeCell ref="A2:C2"/>
    <mergeCell ref="A4:C4"/>
    <mergeCell ref="A7:C7"/>
    <mergeCell ref="A8:C8"/>
    <mergeCell ref="A3:C3"/>
    <mergeCell ref="A5:C5"/>
    <mergeCell ref="A6:C6"/>
  </mergeCells>
  <phoneticPr fontId="0" type="noConversion"/>
  <pageMargins left="0.98425196850393704" right="0.59055118110236227" top="0.78740157480314965" bottom="0.59055118110236227" header="0.51181102362204722" footer="0.51181102362204722"/>
  <pageSetup paperSize="9" scale="95"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8"/>
  <dimension ref="A1:C7"/>
  <sheetViews>
    <sheetView workbookViewId="0">
      <selection sqref="A1:C1"/>
    </sheetView>
  </sheetViews>
  <sheetFormatPr baseColWidth="10" defaultColWidth="11.44140625" defaultRowHeight="13.8" x14ac:dyDescent="0.25"/>
  <cols>
    <col min="1" max="3" width="27.6640625" style="42" customWidth="1"/>
    <col min="4" max="16384" width="11.44140625" style="42"/>
  </cols>
  <sheetData>
    <row r="1" spans="1:3" ht="15.6" x14ac:dyDescent="0.3">
      <c r="A1" s="101" t="s">
        <v>170</v>
      </c>
      <c r="B1" s="101"/>
      <c r="C1" s="101"/>
    </row>
    <row r="2" spans="1:3" ht="79.5" customHeight="1" x14ac:dyDescent="0.25">
      <c r="A2" s="103" t="s">
        <v>171</v>
      </c>
      <c r="B2" s="104"/>
      <c r="C2" s="104"/>
    </row>
    <row r="3" spans="1:3" ht="66.150000000000006" customHeight="1" x14ac:dyDescent="0.25">
      <c r="A3" s="103" t="s">
        <v>172</v>
      </c>
      <c r="B3" s="104"/>
      <c r="C3" s="104"/>
    </row>
    <row r="4" spans="1:3" ht="60.75" customHeight="1" x14ac:dyDescent="0.25">
      <c r="A4" s="103" t="s">
        <v>173</v>
      </c>
      <c r="B4" s="104"/>
      <c r="C4" s="104"/>
    </row>
    <row r="5" spans="1:3" ht="50.1" customHeight="1" x14ac:dyDescent="0.25">
      <c r="A5" s="103" t="s">
        <v>174</v>
      </c>
      <c r="B5" s="103"/>
      <c r="C5" s="103"/>
    </row>
    <row r="6" spans="1:3" ht="80.099999999999994" customHeight="1" x14ac:dyDescent="0.25">
      <c r="A6" s="103" t="s">
        <v>175</v>
      </c>
      <c r="B6" s="104"/>
      <c r="C6" s="104"/>
    </row>
    <row r="7" spans="1:3" ht="65.099999999999994" customHeight="1" x14ac:dyDescent="0.25">
      <c r="A7" s="103" t="s">
        <v>178</v>
      </c>
      <c r="B7" s="104"/>
      <c r="C7" s="104"/>
    </row>
  </sheetData>
  <sheetProtection password="CAA1" sheet="1" objects="1" scenarios="1"/>
  <mergeCells count="7">
    <mergeCell ref="A7:C7"/>
    <mergeCell ref="A5:C5"/>
    <mergeCell ref="A6:C6"/>
    <mergeCell ref="A1:C1"/>
    <mergeCell ref="A2:C2"/>
    <mergeCell ref="A3:C3"/>
    <mergeCell ref="A4:C4"/>
  </mergeCells>
  <phoneticPr fontId="0" type="noConversion"/>
  <pageMargins left="0.98425196850393704" right="0.59055118110236227" top="0.78740157480314965" bottom="0.78740157480314965" header="0.39370078740157483" footer="0.39370078740157483"/>
  <pageSetup paperSize="9"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0"/>
  <sheetViews>
    <sheetView zoomScaleNormal="100" workbookViewId="0">
      <selection activeCell="A2" sqref="A2:H2"/>
    </sheetView>
  </sheetViews>
  <sheetFormatPr baseColWidth="10" defaultColWidth="11.44140625" defaultRowHeight="13.8" x14ac:dyDescent="0.25"/>
  <cols>
    <col min="1" max="8" width="10.6640625" style="73" customWidth="1"/>
    <col min="9" max="256" width="11.44140625" style="73"/>
    <col min="257" max="264" width="10.6640625" style="73" customWidth="1"/>
    <col min="265" max="512" width="11.44140625" style="73"/>
    <col min="513" max="520" width="10.6640625" style="73" customWidth="1"/>
    <col min="521" max="768" width="11.44140625" style="73"/>
    <col min="769" max="776" width="10.6640625" style="73" customWidth="1"/>
    <col min="777" max="1024" width="11.44140625" style="73"/>
    <col min="1025" max="1032" width="10.6640625" style="73" customWidth="1"/>
    <col min="1033" max="1280" width="11.44140625" style="73"/>
    <col min="1281" max="1288" width="10.6640625" style="73" customWidth="1"/>
    <col min="1289" max="1536" width="11.44140625" style="73"/>
    <col min="1537" max="1544" width="10.6640625" style="73" customWidth="1"/>
    <col min="1545" max="1792" width="11.44140625" style="73"/>
    <col min="1793" max="1800" width="10.6640625" style="73" customWidth="1"/>
    <col min="1801" max="2048" width="11.44140625" style="73"/>
    <col min="2049" max="2056" width="10.6640625" style="73" customWidth="1"/>
    <col min="2057" max="2304" width="11.44140625" style="73"/>
    <col min="2305" max="2312" width="10.6640625" style="73" customWidth="1"/>
    <col min="2313" max="2560" width="11.44140625" style="73"/>
    <col min="2561" max="2568" width="10.6640625" style="73" customWidth="1"/>
    <col min="2569" max="2816" width="11.44140625" style="73"/>
    <col min="2817" max="2824" width="10.6640625" style="73" customWidth="1"/>
    <col min="2825" max="3072" width="11.44140625" style="73"/>
    <col min="3073" max="3080" width="10.6640625" style="73" customWidth="1"/>
    <col min="3081" max="3328" width="11.44140625" style="73"/>
    <col min="3329" max="3336" width="10.6640625" style="73" customWidth="1"/>
    <col min="3337" max="3584" width="11.44140625" style="73"/>
    <col min="3585" max="3592" width="10.6640625" style="73" customWidth="1"/>
    <col min="3593" max="3840" width="11.44140625" style="73"/>
    <col min="3841" max="3848" width="10.6640625" style="73" customWidth="1"/>
    <col min="3849" max="4096" width="11.44140625" style="73"/>
    <col min="4097" max="4104" width="10.6640625" style="73" customWidth="1"/>
    <col min="4105" max="4352" width="11.44140625" style="73"/>
    <col min="4353" max="4360" width="10.6640625" style="73" customWidth="1"/>
    <col min="4361" max="4608" width="11.44140625" style="73"/>
    <col min="4609" max="4616" width="10.6640625" style="73" customWidth="1"/>
    <col min="4617" max="4864" width="11.44140625" style="73"/>
    <col min="4865" max="4872" width="10.6640625" style="73" customWidth="1"/>
    <col min="4873" max="5120" width="11.44140625" style="73"/>
    <col min="5121" max="5128" width="10.6640625" style="73" customWidth="1"/>
    <col min="5129" max="5376" width="11.44140625" style="73"/>
    <col min="5377" max="5384" width="10.6640625" style="73" customWidth="1"/>
    <col min="5385" max="5632" width="11.44140625" style="73"/>
    <col min="5633" max="5640" width="10.6640625" style="73" customWidth="1"/>
    <col min="5641" max="5888" width="11.44140625" style="73"/>
    <col min="5889" max="5896" width="10.6640625" style="73" customWidth="1"/>
    <col min="5897" max="6144" width="11.44140625" style="73"/>
    <col min="6145" max="6152" width="10.6640625" style="73" customWidth="1"/>
    <col min="6153" max="6400" width="11.44140625" style="73"/>
    <col min="6401" max="6408" width="10.6640625" style="73" customWidth="1"/>
    <col min="6409" max="6656" width="11.44140625" style="73"/>
    <col min="6657" max="6664" width="10.6640625" style="73" customWidth="1"/>
    <col min="6665" max="6912" width="11.44140625" style="73"/>
    <col min="6913" max="6920" width="10.6640625" style="73" customWidth="1"/>
    <col min="6921" max="7168" width="11.44140625" style="73"/>
    <col min="7169" max="7176" width="10.6640625" style="73" customWidth="1"/>
    <col min="7177" max="7424" width="11.44140625" style="73"/>
    <col min="7425" max="7432" width="10.6640625" style="73" customWidth="1"/>
    <col min="7433" max="7680" width="11.44140625" style="73"/>
    <col min="7681" max="7688" width="10.6640625" style="73" customWidth="1"/>
    <col min="7689" max="7936" width="11.44140625" style="73"/>
    <col min="7937" max="7944" width="10.6640625" style="73" customWidth="1"/>
    <col min="7945" max="8192" width="11.44140625" style="73"/>
    <col min="8193" max="8200" width="10.6640625" style="73" customWidth="1"/>
    <col min="8201" max="8448" width="11.44140625" style="73"/>
    <col min="8449" max="8456" width="10.6640625" style="73" customWidth="1"/>
    <col min="8457" max="8704" width="11.44140625" style="73"/>
    <col min="8705" max="8712" width="10.6640625" style="73" customWidth="1"/>
    <col min="8713" max="8960" width="11.44140625" style="73"/>
    <col min="8961" max="8968" width="10.6640625" style="73" customWidth="1"/>
    <col min="8969" max="9216" width="11.44140625" style="73"/>
    <col min="9217" max="9224" width="10.6640625" style="73" customWidth="1"/>
    <col min="9225" max="9472" width="11.44140625" style="73"/>
    <col min="9473" max="9480" width="10.6640625" style="73" customWidth="1"/>
    <col min="9481" max="9728" width="11.44140625" style="73"/>
    <col min="9729" max="9736" width="10.6640625" style="73" customWidth="1"/>
    <col min="9737" max="9984" width="11.44140625" style="73"/>
    <col min="9985" max="9992" width="10.6640625" style="73" customWidth="1"/>
    <col min="9993" max="10240" width="11.44140625" style="73"/>
    <col min="10241" max="10248" width="10.6640625" style="73" customWidth="1"/>
    <col min="10249" max="10496" width="11.44140625" style="73"/>
    <col min="10497" max="10504" width="10.6640625" style="73" customWidth="1"/>
    <col min="10505" max="10752" width="11.44140625" style="73"/>
    <col min="10753" max="10760" width="10.6640625" style="73" customWidth="1"/>
    <col min="10761" max="11008" width="11.44140625" style="73"/>
    <col min="11009" max="11016" width="10.6640625" style="73" customWidth="1"/>
    <col min="11017" max="11264" width="11.44140625" style="73"/>
    <col min="11265" max="11272" width="10.6640625" style="73" customWidth="1"/>
    <col min="11273" max="11520" width="11.44140625" style="73"/>
    <col min="11521" max="11528" width="10.6640625" style="73" customWidth="1"/>
    <col min="11529" max="11776" width="11.44140625" style="73"/>
    <col min="11777" max="11784" width="10.6640625" style="73" customWidth="1"/>
    <col min="11785" max="12032" width="11.44140625" style="73"/>
    <col min="12033" max="12040" width="10.6640625" style="73" customWidth="1"/>
    <col min="12041" max="12288" width="11.44140625" style="73"/>
    <col min="12289" max="12296" width="10.6640625" style="73" customWidth="1"/>
    <col min="12297" max="12544" width="11.44140625" style="73"/>
    <col min="12545" max="12552" width="10.6640625" style="73" customWidth="1"/>
    <col min="12553" max="12800" width="11.44140625" style="73"/>
    <col min="12801" max="12808" width="10.6640625" style="73" customWidth="1"/>
    <col min="12809" max="13056" width="11.44140625" style="73"/>
    <col min="13057" max="13064" width="10.6640625" style="73" customWidth="1"/>
    <col min="13065" max="13312" width="11.44140625" style="73"/>
    <col min="13313" max="13320" width="10.6640625" style="73" customWidth="1"/>
    <col min="13321" max="13568" width="11.44140625" style="73"/>
    <col min="13569" max="13576" width="10.6640625" style="73" customWidth="1"/>
    <col min="13577" max="13824" width="11.44140625" style="73"/>
    <col min="13825" max="13832" width="10.6640625" style="73" customWidth="1"/>
    <col min="13833" max="14080" width="11.44140625" style="73"/>
    <col min="14081" max="14088" width="10.6640625" style="73" customWidth="1"/>
    <col min="14089" max="14336" width="11.44140625" style="73"/>
    <col min="14337" max="14344" width="10.6640625" style="73" customWidth="1"/>
    <col min="14345" max="14592" width="11.44140625" style="73"/>
    <col min="14593" max="14600" width="10.6640625" style="73" customWidth="1"/>
    <col min="14601" max="14848" width="11.44140625" style="73"/>
    <col min="14849" max="14856" width="10.6640625" style="73" customWidth="1"/>
    <col min="14857" max="15104" width="11.44140625" style="73"/>
    <col min="15105" max="15112" width="10.6640625" style="73" customWidth="1"/>
    <col min="15113" max="15360" width="11.44140625" style="73"/>
    <col min="15361" max="15368" width="10.6640625" style="73" customWidth="1"/>
    <col min="15369" max="15616" width="11.44140625" style="73"/>
    <col min="15617" max="15624" width="10.6640625" style="73" customWidth="1"/>
    <col min="15625" max="15872" width="11.44140625" style="73"/>
    <col min="15873" max="15880" width="10.6640625" style="73" customWidth="1"/>
    <col min="15881" max="16128" width="11.44140625" style="73"/>
    <col min="16129" max="16136" width="10.6640625" style="73" customWidth="1"/>
    <col min="16137" max="16384" width="11.44140625" style="73"/>
  </cols>
  <sheetData>
    <row r="1" spans="1:8" ht="20.100000000000001" customHeight="1" x14ac:dyDescent="0.3">
      <c r="A1" s="121" t="s">
        <v>281</v>
      </c>
      <c r="B1" s="121"/>
      <c r="C1" s="121"/>
      <c r="D1" s="121"/>
      <c r="E1" s="121"/>
      <c r="F1" s="121"/>
      <c r="G1" s="121"/>
      <c r="H1" s="121"/>
    </row>
    <row r="2" spans="1:8" ht="43.2" customHeight="1" x14ac:dyDescent="0.25">
      <c r="A2" s="119" t="s">
        <v>282</v>
      </c>
      <c r="B2" s="120"/>
      <c r="C2" s="120"/>
      <c r="D2" s="120"/>
      <c r="E2" s="120"/>
      <c r="F2" s="120"/>
      <c r="G2" s="120"/>
      <c r="H2" s="120"/>
    </row>
    <row r="3" spans="1:8" ht="34.950000000000003" customHeight="1" x14ac:dyDescent="0.25">
      <c r="A3" s="119" t="s">
        <v>283</v>
      </c>
      <c r="B3" s="120"/>
      <c r="C3" s="120"/>
      <c r="D3" s="120"/>
      <c r="E3" s="120"/>
      <c r="F3" s="120"/>
      <c r="G3" s="120"/>
      <c r="H3" s="120"/>
    </row>
    <row r="4" spans="1:8" ht="70.05" customHeight="1" x14ac:dyDescent="0.25">
      <c r="A4" s="119" t="s">
        <v>284</v>
      </c>
      <c r="B4" s="120"/>
      <c r="C4" s="120"/>
      <c r="D4" s="120"/>
      <c r="E4" s="120"/>
      <c r="F4" s="120"/>
      <c r="G4" s="120"/>
      <c r="H4" s="120"/>
    </row>
    <row r="5" spans="1:8" ht="52.95" customHeight="1" x14ac:dyDescent="0.25">
      <c r="A5" s="119" t="s">
        <v>285</v>
      </c>
      <c r="B5" s="120"/>
      <c r="C5" s="120"/>
      <c r="D5" s="120"/>
      <c r="E5" s="120"/>
      <c r="F5" s="120"/>
      <c r="G5" s="120"/>
      <c r="H5" s="120"/>
    </row>
    <row r="6" spans="1:8" ht="34.950000000000003" customHeight="1" x14ac:dyDescent="0.25">
      <c r="A6" s="119" t="s">
        <v>286</v>
      </c>
      <c r="B6" s="120"/>
      <c r="C6" s="120"/>
      <c r="D6" s="120"/>
      <c r="E6" s="120"/>
      <c r="F6" s="120"/>
      <c r="G6" s="120"/>
      <c r="H6" s="120"/>
    </row>
    <row r="7" spans="1:8" ht="88.05" customHeight="1" x14ac:dyDescent="0.25">
      <c r="A7" s="119" t="s">
        <v>287</v>
      </c>
      <c r="B7" s="120"/>
      <c r="C7" s="120"/>
      <c r="D7" s="120"/>
      <c r="E7" s="120"/>
      <c r="F7" s="120"/>
      <c r="G7" s="120"/>
      <c r="H7" s="120"/>
    </row>
    <row r="8" spans="1:8" ht="88.05" customHeight="1" x14ac:dyDescent="0.25">
      <c r="A8" s="119" t="s">
        <v>288</v>
      </c>
      <c r="B8" s="120"/>
      <c r="C8" s="120"/>
      <c r="D8" s="120"/>
      <c r="E8" s="120"/>
      <c r="F8" s="120"/>
      <c r="G8" s="120"/>
      <c r="H8" s="120"/>
    </row>
    <row r="9" spans="1:8" ht="70.05" customHeight="1" x14ac:dyDescent="0.25">
      <c r="A9" s="119" t="s">
        <v>289</v>
      </c>
      <c r="B9" s="120"/>
      <c r="C9" s="120"/>
      <c r="D9" s="120"/>
      <c r="E9" s="120"/>
      <c r="F9" s="120"/>
      <c r="G9" s="120"/>
      <c r="H9" s="120"/>
    </row>
    <row r="10" spans="1:8" ht="52.95" customHeight="1" x14ac:dyDescent="0.25">
      <c r="A10" s="119" t="s">
        <v>290</v>
      </c>
      <c r="B10" s="120"/>
      <c r="C10" s="120"/>
      <c r="D10" s="120"/>
      <c r="E10" s="120"/>
      <c r="F10" s="120"/>
      <c r="G10" s="120"/>
      <c r="H10" s="120"/>
    </row>
    <row r="11" spans="1:8" ht="70.05" customHeight="1" x14ac:dyDescent="0.25">
      <c r="A11" s="119" t="s">
        <v>291</v>
      </c>
      <c r="B11" s="120"/>
      <c r="C11" s="120"/>
      <c r="D11" s="120"/>
      <c r="E11" s="120"/>
      <c r="F11" s="120"/>
      <c r="G11" s="120"/>
      <c r="H11" s="120"/>
    </row>
    <row r="12" spans="1:8" ht="34.950000000000003" customHeight="1" x14ac:dyDescent="0.25">
      <c r="A12" s="119" t="s">
        <v>292</v>
      </c>
      <c r="B12" s="120"/>
      <c r="C12" s="120"/>
      <c r="D12" s="120"/>
      <c r="E12" s="120"/>
      <c r="F12" s="120"/>
      <c r="G12" s="120"/>
      <c r="H12" s="120"/>
    </row>
    <row r="13" spans="1:8" ht="97.05" customHeight="1" x14ac:dyDescent="0.25">
      <c r="A13" s="119" t="s">
        <v>293</v>
      </c>
      <c r="B13" s="120"/>
      <c r="C13" s="120"/>
      <c r="D13" s="120"/>
      <c r="E13" s="120"/>
      <c r="F13" s="120"/>
      <c r="G13" s="120"/>
      <c r="H13" s="120"/>
    </row>
    <row r="14" spans="1:8" ht="97.05" customHeight="1" x14ac:dyDescent="0.25">
      <c r="A14" s="119" t="s">
        <v>294</v>
      </c>
      <c r="B14" s="120"/>
      <c r="C14" s="120"/>
      <c r="D14" s="120"/>
      <c r="E14" s="120"/>
      <c r="F14" s="120"/>
      <c r="G14" s="120"/>
      <c r="H14" s="120"/>
    </row>
    <row r="15" spans="1:8" ht="20.100000000000001" customHeight="1" x14ac:dyDescent="0.25">
      <c r="A15" s="119" t="s">
        <v>295</v>
      </c>
      <c r="B15" s="120"/>
      <c r="C15" s="120"/>
      <c r="D15" s="120"/>
      <c r="E15" s="120"/>
      <c r="F15" s="120"/>
      <c r="G15" s="120"/>
      <c r="H15" s="120"/>
    </row>
    <row r="16" spans="1:8" x14ac:dyDescent="0.25">
      <c r="A16" s="119"/>
      <c r="B16" s="120"/>
      <c r="C16" s="120"/>
      <c r="D16" s="120"/>
      <c r="E16" s="120"/>
      <c r="F16" s="120"/>
      <c r="G16" s="120"/>
      <c r="H16" s="120"/>
    </row>
    <row r="17" spans="1:8" x14ac:dyDescent="0.25">
      <c r="A17" s="119"/>
      <c r="B17" s="120"/>
      <c r="C17" s="120"/>
      <c r="D17" s="120"/>
      <c r="E17" s="120"/>
      <c r="F17" s="120"/>
      <c r="G17" s="120"/>
      <c r="H17" s="120"/>
    </row>
    <row r="18" spans="1:8" x14ac:dyDescent="0.25">
      <c r="A18" s="119"/>
      <c r="B18" s="120"/>
      <c r="C18" s="120"/>
      <c r="D18" s="120"/>
      <c r="E18" s="120"/>
      <c r="F18" s="120"/>
      <c r="G18" s="120"/>
      <c r="H18" s="120"/>
    </row>
    <row r="19" spans="1:8" x14ac:dyDescent="0.25">
      <c r="A19" s="119"/>
      <c r="B19" s="120"/>
      <c r="C19" s="120"/>
      <c r="D19" s="120"/>
      <c r="E19" s="120"/>
      <c r="F19" s="120"/>
      <c r="G19" s="120"/>
      <c r="H19" s="120"/>
    </row>
    <row r="20" spans="1:8" x14ac:dyDescent="0.25">
      <c r="A20" s="119"/>
      <c r="B20" s="120"/>
      <c r="C20" s="120"/>
      <c r="D20" s="120"/>
      <c r="E20" s="120"/>
      <c r="F20" s="120"/>
      <c r="G20" s="120"/>
      <c r="H20" s="120"/>
    </row>
  </sheetData>
  <sheetProtection password="CAA1" sheet="1" objects="1" scenarios="1"/>
  <mergeCells count="20">
    <mergeCell ref="A12:H12"/>
    <mergeCell ref="A1:H1"/>
    <mergeCell ref="A2:H2"/>
    <mergeCell ref="A3:H3"/>
    <mergeCell ref="A4:H4"/>
    <mergeCell ref="A5:H5"/>
    <mergeCell ref="A6:H6"/>
    <mergeCell ref="A7:H7"/>
    <mergeCell ref="A8:H8"/>
    <mergeCell ref="A9:H9"/>
    <mergeCell ref="A10:H10"/>
    <mergeCell ref="A11:H11"/>
    <mergeCell ref="A19:H19"/>
    <mergeCell ref="A20:H20"/>
    <mergeCell ref="A13:H13"/>
    <mergeCell ref="A14:H14"/>
    <mergeCell ref="A15:H15"/>
    <mergeCell ref="A16:H16"/>
    <mergeCell ref="A17:H17"/>
    <mergeCell ref="A18:H18"/>
  </mergeCells>
  <pageMargins left="0.78740157499999996" right="0.78740157499999996" top="0.984251969" bottom="0.984251969" header="0.4921259845" footer="0.4921259845"/>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5"/>
  <dimension ref="A1:G19"/>
  <sheetViews>
    <sheetView tabSelected="1" workbookViewId="0">
      <selection activeCell="B2" sqref="B2"/>
    </sheetView>
  </sheetViews>
  <sheetFormatPr baseColWidth="10" defaultColWidth="11.44140625" defaultRowHeight="13.8" x14ac:dyDescent="0.25"/>
  <cols>
    <col min="1" max="1" width="25.109375" style="75" bestFit="1" customWidth="1"/>
    <col min="2" max="2" width="39" style="75" customWidth="1"/>
    <col min="3" max="16384" width="11.44140625" style="75"/>
  </cols>
  <sheetData>
    <row r="1" spans="1:7" ht="20.100000000000001" customHeight="1" x14ac:dyDescent="0.25">
      <c r="A1" s="74" t="s">
        <v>210</v>
      </c>
      <c r="C1" s="76" t="s">
        <v>211</v>
      </c>
    </row>
    <row r="2" spans="1:7" ht="20.100000000000001" customHeight="1" x14ac:dyDescent="0.25">
      <c r="A2" s="75" t="s">
        <v>212</v>
      </c>
      <c r="B2" s="77"/>
      <c r="C2" s="75" t="s">
        <v>212</v>
      </c>
    </row>
    <row r="3" spans="1:7" ht="20.100000000000001" customHeight="1" x14ac:dyDescent="0.25">
      <c r="A3" s="75" t="s">
        <v>213</v>
      </c>
      <c r="B3" s="82"/>
      <c r="C3" s="75" t="s">
        <v>214</v>
      </c>
    </row>
    <row r="4" spans="1:7" ht="20.100000000000001" customHeight="1" x14ac:dyDescent="0.25">
      <c r="A4" s="75" t="s">
        <v>215</v>
      </c>
      <c r="B4" s="77"/>
      <c r="C4" s="75" t="s">
        <v>216</v>
      </c>
    </row>
    <row r="5" spans="1:7" ht="20.100000000000001" customHeight="1" x14ac:dyDescent="0.25"/>
    <row r="6" spans="1:7" ht="45" customHeight="1" x14ac:dyDescent="0.25">
      <c r="A6" s="125" t="s">
        <v>217</v>
      </c>
      <c r="B6" s="126"/>
      <c r="C6" s="126"/>
      <c r="D6" s="126"/>
      <c r="E6" s="126"/>
      <c r="F6" s="126"/>
      <c r="G6" s="126"/>
    </row>
    <row r="7" spans="1:7" ht="15" customHeight="1" x14ac:dyDescent="0.25"/>
    <row r="8" spans="1:7" ht="45" customHeight="1" x14ac:dyDescent="0.25">
      <c r="A8" s="125" t="s">
        <v>237</v>
      </c>
      <c r="B8" s="126"/>
      <c r="C8" s="126"/>
      <c r="D8" s="126"/>
      <c r="E8" s="126"/>
      <c r="F8" s="126"/>
      <c r="G8" s="126"/>
    </row>
    <row r="9" spans="1:7" ht="20.100000000000001" customHeight="1" x14ac:dyDescent="0.25">
      <c r="A9" s="78"/>
    </row>
    <row r="10" spans="1:7" ht="45" customHeight="1" x14ac:dyDescent="0.25">
      <c r="A10" s="122" t="s">
        <v>238</v>
      </c>
      <c r="B10" s="122"/>
      <c r="C10" s="122"/>
      <c r="D10" s="122"/>
      <c r="E10" s="122"/>
      <c r="F10" s="122"/>
      <c r="G10" s="122"/>
    </row>
    <row r="11" spans="1:7" ht="45" customHeight="1" x14ac:dyDescent="0.25">
      <c r="A11" s="122" t="s">
        <v>239</v>
      </c>
      <c r="B11" s="123"/>
      <c r="C11" s="123"/>
      <c r="D11" s="123"/>
      <c r="E11" s="123"/>
      <c r="F11" s="123"/>
      <c r="G11" s="123"/>
    </row>
    <row r="12" spans="1:7" ht="45" customHeight="1" x14ac:dyDescent="0.25">
      <c r="A12" s="122" t="s">
        <v>240</v>
      </c>
      <c r="B12" s="122"/>
      <c r="C12" s="123" t="s">
        <v>241</v>
      </c>
      <c r="D12" s="123"/>
      <c r="E12" s="123"/>
      <c r="F12" s="123"/>
      <c r="G12" s="80"/>
    </row>
    <row r="13" spans="1:7" ht="45" customHeight="1" x14ac:dyDescent="0.25">
      <c r="A13" s="79"/>
      <c r="B13" s="79"/>
      <c r="C13" s="80"/>
      <c r="D13" s="80"/>
      <c r="E13" s="80"/>
      <c r="F13" s="80"/>
      <c r="G13" s="80"/>
    </row>
    <row r="15" spans="1:7" x14ac:dyDescent="0.25">
      <c r="A15" s="75" t="s">
        <v>218</v>
      </c>
      <c r="B15" s="82"/>
      <c r="C15" s="124" t="s">
        <v>219</v>
      </c>
      <c r="D15" s="124"/>
      <c r="E15" s="124"/>
    </row>
    <row r="16" spans="1:7" x14ac:dyDescent="0.25">
      <c r="A16" s="75" t="s">
        <v>220</v>
      </c>
      <c r="B16" s="78" t="str">
        <f>IF(ISBLANK(B15),"",IF(B3=B15,"Kontrolle erfolgreich - check ok","FEHLER - ERROR"))</f>
        <v/>
      </c>
      <c r="C16" s="75" t="s">
        <v>221</v>
      </c>
    </row>
    <row r="17" spans="2:2" x14ac:dyDescent="0.25">
      <c r="B17" s="78" t="str">
        <f>IF(ISBLANK(B15),"",IF(ISERROR(FIND("@",B15,1)),"keine gültige eMail-Adresse",IF((VALUE(FIND("@",B15,1))&gt;1),"","keine gültige eMail-Adresse!")))</f>
        <v/>
      </c>
    </row>
    <row r="18" spans="2:2" x14ac:dyDescent="0.25">
      <c r="B18" s="78" t="str">
        <f>IF(ISBLANK(B15),"",IF(ISERROR(FIND("@",B15,1)),"no valid eMail-adress",IF((VALUE(FIND("@",B15,1))&gt;1),"","no valid eMail-address!")))</f>
        <v/>
      </c>
    </row>
    <row r="19" spans="2:2" x14ac:dyDescent="0.25">
      <c r="B19" s="75" t="str">
        <f>IF(ISBLANK(B15),"",IF(ISERROR(FIND("; ",B15,1)),"",IF((VALUE(FIND("; ",B15,1))&gt;8),"","Achtung - die zweite eMail-Adresse wurde nicht korrekt eingegeben")))</f>
        <v/>
      </c>
    </row>
  </sheetData>
  <sheetProtection password="CAA1" sheet="1" objects="1" scenarios="1"/>
  <mergeCells count="7">
    <mergeCell ref="A12:B12"/>
    <mergeCell ref="C12:F12"/>
    <mergeCell ref="C15:E15"/>
    <mergeCell ref="A6:G6"/>
    <mergeCell ref="A8:G8"/>
    <mergeCell ref="A10:G10"/>
    <mergeCell ref="A11:G11"/>
  </mergeCells>
  <phoneticPr fontId="0" type="noConversion"/>
  <pageMargins left="0.78740157499999996" right="0.78740157499999996" top="0.984251969" bottom="0.984251969" header="0.4921259845" footer="0.4921259845"/>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6"/>
  <dimension ref="A1:G24"/>
  <sheetViews>
    <sheetView workbookViewId="0">
      <selection activeCell="B9" sqref="B9"/>
    </sheetView>
  </sheetViews>
  <sheetFormatPr baseColWidth="10" defaultRowHeight="13.8" x14ac:dyDescent="0.25"/>
  <cols>
    <col min="1" max="1" width="39.44140625" bestFit="1" customWidth="1"/>
    <col min="2" max="2" width="33.109375" bestFit="1" customWidth="1"/>
  </cols>
  <sheetData>
    <row r="1" spans="1:7" x14ac:dyDescent="0.25">
      <c r="A1" t="s">
        <v>9</v>
      </c>
      <c r="B1" s="4" t="str">
        <f>IF(ISNUMBER(VALUE(Ergebnisse!G1)),IF(VALUE(Ergebnisse!G1)&gt;0,VALUE(Ergebnisse!G1),""),"")</f>
        <v/>
      </c>
      <c r="D1" t="s">
        <v>16</v>
      </c>
    </row>
    <row r="2" spans="1:7" x14ac:dyDescent="0.25">
      <c r="A2" t="s">
        <v>2</v>
      </c>
      <c r="B2" s="4" t="str">
        <f>IF(ISNUMBER(VALUE(Ergebnisse!G2)),IF(VALUE(Ergebnisse!G2)&gt;0,VALUE(Ergebnisse!G2),""),"")</f>
        <v/>
      </c>
    </row>
    <row r="3" spans="1:7" x14ac:dyDescent="0.25">
      <c r="A3" t="s">
        <v>10</v>
      </c>
      <c r="B3" s="39" t="s">
        <v>107</v>
      </c>
      <c r="D3" t="s">
        <v>15</v>
      </c>
    </row>
    <row r="4" spans="1:7" x14ac:dyDescent="0.25">
      <c r="A4" t="s">
        <v>11</v>
      </c>
      <c r="B4" s="4">
        <f>YEAR(Ergebnisse!E5)</f>
        <v>2020</v>
      </c>
      <c r="D4" s="10">
        <v>2</v>
      </c>
    </row>
    <row r="5" spans="1:7" x14ac:dyDescent="0.25">
      <c r="A5" t="s">
        <v>12</v>
      </c>
      <c r="B5" s="4" t="str">
        <f>D8</f>
        <v>N</v>
      </c>
      <c r="D5" t="str">
        <f>IF(D4=2,"N","J")</f>
        <v>N</v>
      </c>
      <c r="F5">
        <v>1</v>
      </c>
      <c r="G5" s="72" t="s">
        <v>190</v>
      </c>
    </row>
    <row r="6" spans="1:7" x14ac:dyDescent="0.25">
      <c r="A6" t="s">
        <v>41</v>
      </c>
      <c r="B6" s="4">
        <f>Ergebnisse!G3</f>
        <v>1</v>
      </c>
      <c r="F6">
        <v>2</v>
      </c>
      <c r="G6" s="72" t="s">
        <v>191</v>
      </c>
    </row>
    <row r="7" spans="1:7" x14ac:dyDescent="0.25">
      <c r="A7" t="s">
        <v>45</v>
      </c>
      <c r="B7" s="40">
        <f>Ergebnisse!E5</f>
        <v>44150</v>
      </c>
    </row>
    <row r="8" spans="1:7" x14ac:dyDescent="0.25">
      <c r="A8" t="s">
        <v>13</v>
      </c>
      <c r="B8" s="4">
        <v>15</v>
      </c>
      <c r="D8" t="str">
        <f>LEFT(D5,1)</f>
        <v>N</v>
      </c>
    </row>
    <row r="9" spans="1:7" x14ac:dyDescent="0.25">
      <c r="A9" t="s">
        <v>14</v>
      </c>
      <c r="B9" s="4">
        <v>2</v>
      </c>
    </row>
    <row r="10" spans="1:7" x14ac:dyDescent="0.25">
      <c r="A10" t="s">
        <v>20</v>
      </c>
      <c r="B10" s="2" t="str">
        <f>Ergebnisse!A21</f>
        <v>Wasser 
(bei Gehalten &lt; 1,0 g genügt die Agabe von 2 signifikanten Stellen)</v>
      </c>
      <c r="C10" s="2" t="str">
        <f>Ergebnisse!B21</f>
        <v>g/100 g</v>
      </c>
    </row>
    <row r="11" spans="1:7" x14ac:dyDescent="0.25">
      <c r="A11" t="s">
        <v>21</v>
      </c>
      <c r="B11" s="2" t="str">
        <f>Ergebnisse!A22</f>
        <v>Saccharose, wasserfrei</v>
      </c>
      <c r="C11" s="2" t="str">
        <f>Ergebnisse!B22</f>
        <v>g/100 g</v>
      </c>
    </row>
    <row r="12" spans="1:7" x14ac:dyDescent="0.25">
      <c r="A12" t="s">
        <v>22</v>
      </c>
      <c r="B12" s="2" t="str">
        <f>Ergebnisse!A23</f>
        <v>Lactose, wasserfrei</v>
      </c>
      <c r="C12" s="2" t="str">
        <f>Ergebnisse!B23</f>
        <v>g/100 g</v>
      </c>
    </row>
    <row r="13" spans="1:7" x14ac:dyDescent="0.25">
      <c r="A13" t="s">
        <v>29</v>
      </c>
      <c r="B13" s="2" t="str">
        <f>Ergebnisse!A24</f>
        <v>Maltit</v>
      </c>
      <c r="C13" s="2" t="str">
        <f>Ergebnisse!B24</f>
        <v>g/100 g</v>
      </c>
    </row>
    <row r="14" spans="1:7" x14ac:dyDescent="0.25">
      <c r="A14" t="s">
        <v>30</v>
      </c>
      <c r="B14" s="2" t="str">
        <f>Ergebnisse!A25</f>
        <v>Fett</v>
      </c>
      <c r="C14" s="2" t="str">
        <f>Ergebnisse!B25</f>
        <v>g/100 g</v>
      </c>
    </row>
    <row r="15" spans="1:7" x14ac:dyDescent="0.25">
      <c r="A15" t="s">
        <v>31</v>
      </c>
      <c r="B15" s="2" t="str">
        <f>Ergebnisse!A26</f>
        <v>Halbmikrobuttersäurezahl (HBSZ)</v>
      </c>
      <c r="C15" s="2" t="str">
        <f>Ergebnisse!B26</f>
        <v>ohne</v>
      </c>
    </row>
    <row r="16" spans="1:7" x14ac:dyDescent="0.25">
      <c r="A16" t="s">
        <v>32</v>
      </c>
      <c r="B16" s="2" t="str">
        <f>Ergebnisse!A27</f>
        <v>Milchfett, berechnet über HBSZ</v>
      </c>
      <c r="C16" s="2" t="str">
        <f>Ergebnisse!B27</f>
        <v>g/100 g</v>
      </c>
    </row>
    <row r="17" spans="1:3" x14ac:dyDescent="0.25">
      <c r="A17" t="s">
        <v>33</v>
      </c>
      <c r="B17" s="2" t="str">
        <f>Ergebnisse!A28</f>
        <v>Freie Buttersäure (auf Fett beziehen)</v>
      </c>
      <c r="C17" s="2" t="str">
        <f>Ergebnisse!B28</f>
        <v>g/100 g Fett</v>
      </c>
    </row>
    <row r="18" spans="1:3" x14ac:dyDescent="0.25">
      <c r="A18" t="s">
        <v>78</v>
      </c>
      <c r="B18" s="2" t="str">
        <f>Ergebnisse!A29</f>
        <v>Milchfett, berechnet über Buttersäure</v>
      </c>
      <c r="C18" s="2" t="str">
        <f>Ergebnisse!B29</f>
        <v>g/100 g</v>
      </c>
    </row>
    <row r="19" spans="1:3" x14ac:dyDescent="0.25">
      <c r="A19" t="s">
        <v>79</v>
      </c>
      <c r="B19" s="2" t="str">
        <f>Ergebnisse!A30</f>
        <v>Buttersäuremethylester (auf Fett beziehen)</v>
      </c>
      <c r="C19" s="2" t="str">
        <f>Ergebnisse!B30</f>
        <v>g/100 g Fett</v>
      </c>
    </row>
    <row r="20" spans="1:3" x14ac:dyDescent="0.25">
      <c r="A20" t="s">
        <v>80</v>
      </c>
      <c r="B20" s="2" t="str">
        <f>Ergebnisse!A31</f>
        <v>Milchfett, berechnet
über Buttersäuremethylester</v>
      </c>
      <c r="C20" s="2" t="str">
        <f>Ergebnisse!B31</f>
        <v>g/100 g</v>
      </c>
    </row>
    <row r="21" spans="1:3" x14ac:dyDescent="0.25">
      <c r="A21" t="s">
        <v>81</v>
      </c>
      <c r="B21" s="2" t="str">
        <f>Ergebnisse!A32</f>
        <v>Gesamtalkaloide
(photometrisch, als Theobromin)</v>
      </c>
      <c r="C21" s="2" t="str">
        <f>Ergebnisse!B32</f>
        <v>mg/100 g</v>
      </c>
    </row>
    <row r="22" spans="1:3" x14ac:dyDescent="0.25">
      <c r="A22" t="s">
        <v>201</v>
      </c>
      <c r="B22" s="2" t="str">
        <f>Ergebnisse!A33</f>
        <v>Theobromin</v>
      </c>
      <c r="C22" s="2" t="str">
        <f>Ergebnisse!B33</f>
        <v>mg/100 g</v>
      </c>
    </row>
    <row r="23" spans="1:3" x14ac:dyDescent="0.25">
      <c r="A23" t="s">
        <v>236</v>
      </c>
      <c r="B23" s="2" t="str">
        <f>Ergebnisse!A34</f>
        <v>Coffein</v>
      </c>
      <c r="C23" s="2" t="str">
        <f>Ergebnisse!B34</f>
        <v>mg/100 g</v>
      </c>
    </row>
    <row r="24" spans="1:3" x14ac:dyDescent="0.25">
      <c r="A24" t="s">
        <v>305</v>
      </c>
      <c r="B24" s="2" t="str">
        <f>Ergebnisse!A35</f>
        <v>Rohprotein (N * 6,25)</v>
      </c>
      <c r="C24" s="2" t="str">
        <f>Ergebnisse!B35</f>
        <v>g/100 g</v>
      </c>
    </row>
  </sheetData>
  <sheetProtection password="CAA1" sheet="1" objects="1" scenarios="1"/>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7"/>
  <dimension ref="A1:I69"/>
  <sheetViews>
    <sheetView workbookViewId="0">
      <selection activeCell="G1" sqref="G1"/>
    </sheetView>
  </sheetViews>
  <sheetFormatPr baseColWidth="10" defaultColWidth="11.44140625" defaultRowHeight="13.8" x14ac:dyDescent="0.25"/>
  <cols>
    <col min="1" max="1" width="40" style="15" customWidth="1"/>
    <col min="2" max="2" width="14.6640625" style="15" customWidth="1"/>
    <col min="3" max="3" width="11.6640625" style="15" customWidth="1"/>
    <col min="4" max="6" width="13.6640625" style="15" customWidth="1"/>
    <col min="7" max="7" width="12.6640625" style="15" customWidth="1"/>
    <col min="8" max="8" width="9.6640625" style="15" customWidth="1"/>
    <col min="9" max="9" width="4.6640625" style="15" customWidth="1"/>
    <col min="10" max="16384" width="11.44140625" style="15"/>
  </cols>
  <sheetData>
    <row r="1" spans="1:8" ht="21.9" customHeight="1" x14ac:dyDescent="0.4">
      <c r="A1" s="11" t="s">
        <v>56</v>
      </c>
      <c r="B1" s="12"/>
      <c r="E1" s="13" t="s">
        <v>57</v>
      </c>
      <c r="F1" s="14"/>
      <c r="G1" s="85"/>
    </row>
    <row r="2" spans="1:8" ht="21.9" customHeight="1" x14ac:dyDescent="0.4">
      <c r="A2" s="11" t="s">
        <v>108</v>
      </c>
      <c r="B2" s="12"/>
      <c r="E2" s="13" t="s">
        <v>58</v>
      </c>
      <c r="F2" s="14"/>
      <c r="G2" s="85"/>
    </row>
    <row r="3" spans="1:8" ht="12.15" customHeight="1" x14ac:dyDescent="0.4">
      <c r="A3" s="11"/>
      <c r="B3" s="12"/>
      <c r="E3" s="136" t="s">
        <v>46</v>
      </c>
      <c r="F3" s="136"/>
      <c r="G3" s="63">
        <v>1</v>
      </c>
    </row>
    <row r="4" spans="1:8" ht="21.9" customHeight="1" x14ac:dyDescent="0.35">
      <c r="A4" s="13" t="s">
        <v>7</v>
      </c>
      <c r="B4" s="15" t="s">
        <v>3</v>
      </c>
      <c r="E4" s="34" t="s">
        <v>42</v>
      </c>
      <c r="F4" s="45" t="str">
        <f>IF(ISBLANK(G1),"",IF(ISNUMBER(VALUE(G1)),"","Bitte nur Ziffern eingeben (numbers only)"))</f>
        <v/>
      </c>
      <c r="G4" s="33"/>
      <c r="H4" s="16"/>
    </row>
    <row r="5" spans="1:8" ht="21.9" customHeight="1" x14ac:dyDescent="0.35">
      <c r="A5" s="16" t="s">
        <v>59</v>
      </c>
      <c r="E5" s="57">
        <v>44150</v>
      </c>
      <c r="F5" s="45" t="str">
        <f>IF(ISBLANK(G2),"",IF(ISNUMBER(VALUE(G2)),"","Bitte nur Ziffern eingeben (numbers only)"))</f>
        <v/>
      </c>
      <c r="G5" s="14"/>
      <c r="H5" s="16"/>
    </row>
    <row r="6" spans="1:8" ht="12.15" customHeight="1" x14ac:dyDescent="0.25"/>
    <row r="7" spans="1:8" s="18" customFormat="1" ht="35.1" customHeight="1" x14ac:dyDescent="0.25">
      <c r="A7" s="134" t="s">
        <v>180</v>
      </c>
      <c r="B7" s="134"/>
      <c r="C7" s="134"/>
      <c r="D7" s="134"/>
      <c r="E7" s="134"/>
      <c r="F7" s="134"/>
      <c r="G7" s="134"/>
      <c r="H7" s="134"/>
    </row>
    <row r="8" spans="1:8" s="18" customFormat="1" ht="35.1" customHeight="1" x14ac:dyDescent="0.25">
      <c r="A8" s="134" t="s">
        <v>209</v>
      </c>
      <c r="B8" s="134"/>
      <c r="C8" s="134"/>
      <c r="D8" s="134"/>
      <c r="E8" s="134"/>
      <c r="F8" s="134"/>
      <c r="G8" s="134"/>
      <c r="H8" s="134"/>
    </row>
    <row r="9" spans="1:8" s="18" customFormat="1" ht="35.1" customHeight="1" x14ac:dyDescent="0.25">
      <c r="A9" s="134" t="s">
        <v>162</v>
      </c>
      <c r="B9" s="134"/>
      <c r="C9" s="134"/>
      <c r="D9" s="134"/>
      <c r="E9" s="134"/>
      <c r="F9" s="134"/>
      <c r="G9" s="134"/>
      <c r="H9" s="134"/>
    </row>
    <row r="10" spans="1:8" s="18" customFormat="1" ht="35.1" customHeight="1" x14ac:dyDescent="0.25">
      <c r="A10" s="134" t="s">
        <v>61</v>
      </c>
      <c r="B10" s="134"/>
      <c r="C10" s="134"/>
      <c r="D10" s="134"/>
      <c r="E10" s="134"/>
      <c r="F10" s="134"/>
      <c r="G10" s="134"/>
      <c r="H10" s="134"/>
    </row>
    <row r="11" spans="1:8" s="18" customFormat="1" ht="35.1" customHeight="1" x14ac:dyDescent="0.25">
      <c r="A11" s="134" t="s">
        <v>62</v>
      </c>
      <c r="B11" s="134"/>
      <c r="C11" s="134"/>
      <c r="D11" s="134"/>
      <c r="E11" s="134"/>
      <c r="F11" s="134"/>
      <c r="G11" s="134"/>
      <c r="H11" s="134"/>
    </row>
    <row r="12" spans="1:8" s="18" customFormat="1" ht="35.1" customHeight="1" x14ac:dyDescent="0.25">
      <c r="A12" s="134" t="s">
        <v>84</v>
      </c>
      <c r="B12" s="134"/>
      <c r="C12" s="134"/>
      <c r="D12" s="134"/>
      <c r="E12" s="134"/>
      <c r="F12" s="134"/>
      <c r="G12" s="134"/>
      <c r="H12" s="134"/>
    </row>
    <row r="13" spans="1:8" s="18" customFormat="1" ht="50.1" customHeight="1" x14ac:dyDescent="0.25">
      <c r="A13" s="134" t="s">
        <v>192</v>
      </c>
      <c r="B13" s="134"/>
      <c r="C13" s="134"/>
      <c r="D13" s="134"/>
      <c r="E13" s="134"/>
      <c r="F13" s="134"/>
      <c r="G13" s="134"/>
      <c r="H13" s="134"/>
    </row>
    <row r="14" spans="1:8" s="18" customFormat="1" ht="35.1" customHeight="1" x14ac:dyDescent="0.25">
      <c r="A14" s="137" t="s">
        <v>87</v>
      </c>
      <c r="B14" s="137"/>
      <c r="C14" s="137"/>
      <c r="D14" s="137"/>
      <c r="E14" s="137"/>
      <c r="F14" s="137"/>
      <c r="G14" s="137"/>
      <c r="H14" s="137"/>
    </row>
    <row r="15" spans="1:8" s="18" customFormat="1" ht="35.1" customHeight="1" x14ac:dyDescent="0.25">
      <c r="A15" s="134" t="s">
        <v>193</v>
      </c>
      <c r="B15" s="134"/>
      <c r="C15" s="134"/>
      <c r="D15" s="134"/>
      <c r="E15" s="134"/>
      <c r="F15" s="134"/>
      <c r="G15" s="134"/>
      <c r="H15" s="134"/>
    </row>
    <row r="16" spans="1:8" s="18" customFormat="1" ht="35.1" customHeight="1" x14ac:dyDescent="0.25">
      <c r="A16" s="130" t="str">
        <f>IF(OR(ISBLANK(G1),ISBLANK(G2)),"Die Tabelle ist so nicht versandfertig. Es fehlen noch Eingaben bei Kunden-Nr. und/oder Postleitzahl. Nur wenn diese beiden Felder ausgefüllt sind, kann der Absender dieser Tabelle korrekt identifiziert werden.","Wichtig: Sind Ihre Eingaben bei Kunden-Nr. und Postleitzahl korrekt?")</f>
        <v>Die Tabelle ist so nicht versandfertig. Es fehlen noch Eingaben bei Kunden-Nr. und/oder Postleitzahl. Nur wenn diese beiden Felder ausgefüllt sind, kann der Absender dieser Tabelle korrekt identifiziert werden.</v>
      </c>
      <c r="B16" s="130"/>
      <c r="C16" s="130"/>
      <c r="D16" s="130"/>
      <c r="E16" s="130"/>
      <c r="F16" s="130"/>
      <c r="G16" s="130"/>
      <c r="H16" s="130"/>
    </row>
    <row r="17" spans="1:9" s="18" customFormat="1" ht="35.1" customHeight="1" x14ac:dyDescent="0.35">
      <c r="A17" s="17" t="s">
        <v>43</v>
      </c>
      <c r="B17" s="13"/>
      <c r="C17" s="16"/>
      <c r="D17" s="13"/>
      <c r="E17" s="13"/>
      <c r="F17" s="13"/>
      <c r="G17" s="71"/>
      <c r="I17" s="15"/>
    </row>
    <row r="18" spans="1:9" s="18" customFormat="1" ht="18" hidden="1" customHeight="1" x14ac:dyDescent="0.25">
      <c r="A18" s="138" t="str">
        <f>IF(Teilnehmerdaten!D4=1,"Wählen Sie Aktualisierung nur aus, wenn Ihnen vom Ergebnisserver bereits eine Auswertenummer zugesendet wurde!","")</f>
        <v/>
      </c>
      <c r="B18" s="138"/>
      <c r="C18" s="138"/>
      <c r="D18" s="138"/>
      <c r="E18" s="138"/>
      <c r="F18" s="138"/>
      <c r="G18" s="138"/>
      <c r="I18" s="15"/>
    </row>
    <row r="19" spans="1:9" ht="35.1" customHeight="1" x14ac:dyDescent="0.35">
      <c r="A19" s="13" t="s">
        <v>83</v>
      </c>
    </row>
    <row r="20" spans="1:9" s="31" customFormat="1" ht="36" customHeight="1" x14ac:dyDescent="0.3">
      <c r="A20" s="49" t="s">
        <v>0</v>
      </c>
      <c r="B20" s="49" t="s">
        <v>1</v>
      </c>
      <c r="C20" s="50" t="s">
        <v>44</v>
      </c>
      <c r="D20" s="50" t="s">
        <v>5</v>
      </c>
      <c r="E20" s="50" t="s">
        <v>6</v>
      </c>
      <c r="F20" s="50" t="s">
        <v>63</v>
      </c>
      <c r="G20" s="56" t="s">
        <v>73</v>
      </c>
      <c r="H20" s="51">
        <f>COUNTA(#REF!)</f>
        <v>1</v>
      </c>
      <c r="I20" s="32"/>
    </row>
    <row r="21" spans="1:9" s="31" customFormat="1" ht="25.95" customHeight="1" x14ac:dyDescent="0.3">
      <c r="A21" s="48" t="s">
        <v>275</v>
      </c>
      <c r="B21" s="48" t="s">
        <v>60</v>
      </c>
      <c r="C21" s="52" t="s">
        <v>274</v>
      </c>
      <c r="D21" s="84"/>
      <c r="E21" s="84"/>
      <c r="F21" s="52">
        <f>Wasser!$B$1</f>
        <v>21</v>
      </c>
      <c r="G21" s="52"/>
      <c r="H21" s="60">
        <f>Wasser!$C$1</f>
        <v>20</v>
      </c>
      <c r="I21" s="58"/>
    </row>
    <row r="22" spans="1:9" s="31" customFormat="1" ht="25.05" customHeight="1" x14ac:dyDescent="0.3">
      <c r="A22" s="48" t="s">
        <v>82</v>
      </c>
      <c r="B22" s="48" t="s">
        <v>60</v>
      </c>
      <c r="C22" s="52">
        <v>3</v>
      </c>
      <c r="D22" s="84"/>
      <c r="E22" s="84"/>
      <c r="F22" s="52">
        <f>Saccharose!B1</f>
        <v>19</v>
      </c>
      <c r="G22" s="52"/>
      <c r="H22" s="60">
        <f>Saccharose!$C$1</f>
        <v>18</v>
      </c>
      <c r="I22" s="61" t="e">
        <f>Saccharose!#REF!</f>
        <v>#REF!</v>
      </c>
    </row>
    <row r="23" spans="1:9" s="31" customFormat="1" ht="25.05" customHeight="1" x14ac:dyDescent="0.3">
      <c r="A23" s="48" t="s">
        <v>110</v>
      </c>
      <c r="B23" s="48" t="s">
        <v>60</v>
      </c>
      <c r="C23" s="52">
        <v>3</v>
      </c>
      <c r="D23" s="84"/>
      <c r="E23" s="84"/>
      <c r="F23" s="52">
        <f>Lactose!$B$1</f>
        <v>22</v>
      </c>
      <c r="G23" s="52"/>
      <c r="H23" s="60">
        <f>Lactose!$C$1</f>
        <v>21</v>
      </c>
      <c r="I23" s="58"/>
    </row>
    <row r="24" spans="1:9" s="31" customFormat="1" ht="25.05" customHeight="1" x14ac:dyDescent="0.3">
      <c r="A24" s="48" t="s">
        <v>298</v>
      </c>
      <c r="B24" s="48" t="s">
        <v>60</v>
      </c>
      <c r="C24" s="52">
        <v>4</v>
      </c>
      <c r="D24" s="84"/>
      <c r="E24" s="84"/>
      <c r="F24" s="52">
        <f>Maltit!$B$1</f>
        <v>7</v>
      </c>
      <c r="G24" s="52"/>
      <c r="H24" s="60">
        <f>Maltit!$C$1</f>
        <v>6</v>
      </c>
      <c r="I24" s="58"/>
    </row>
    <row r="25" spans="1:9" s="31" customFormat="1" ht="25.05" customHeight="1" x14ac:dyDescent="0.3">
      <c r="A25" s="48" t="s">
        <v>66</v>
      </c>
      <c r="B25" s="48" t="s">
        <v>60</v>
      </c>
      <c r="C25" s="52">
        <v>4</v>
      </c>
      <c r="D25" s="84"/>
      <c r="E25" s="84"/>
      <c r="F25" s="52">
        <f>Fett!$B$1</f>
        <v>29</v>
      </c>
      <c r="G25" s="52"/>
      <c r="H25" s="60">
        <f>Fett!$C$1</f>
        <v>28</v>
      </c>
      <c r="I25" s="58"/>
    </row>
    <row r="26" spans="1:9" s="31" customFormat="1" ht="25.05" customHeight="1" x14ac:dyDescent="0.3">
      <c r="A26" s="48" t="s">
        <v>76</v>
      </c>
      <c r="B26" s="48" t="s">
        <v>75</v>
      </c>
      <c r="C26" s="52">
        <v>3</v>
      </c>
      <c r="D26" s="84"/>
      <c r="E26" s="84"/>
      <c r="F26" s="52">
        <f>HBSZ!$B$1</f>
        <v>4</v>
      </c>
      <c r="G26" s="52"/>
      <c r="H26" s="60">
        <f>HBSZ!$C$1</f>
        <v>3</v>
      </c>
      <c r="I26" s="58"/>
    </row>
    <row r="27" spans="1:9" s="31" customFormat="1" ht="25.05" customHeight="1" x14ac:dyDescent="0.3">
      <c r="A27" s="48" t="s">
        <v>98</v>
      </c>
      <c r="B27" s="48" t="s">
        <v>60</v>
      </c>
      <c r="C27" s="52">
        <v>3</v>
      </c>
      <c r="D27" s="84"/>
      <c r="E27" s="84"/>
      <c r="F27" s="52"/>
      <c r="G27" s="52" t="str">
        <f>IF(ISBLANK(G53),"",G53)</f>
        <v/>
      </c>
      <c r="H27" s="60"/>
      <c r="I27" s="58"/>
    </row>
    <row r="28" spans="1:9" s="31" customFormat="1" ht="25.05" customHeight="1" x14ac:dyDescent="0.3">
      <c r="A28" s="48" t="s">
        <v>86</v>
      </c>
      <c r="B28" s="48" t="s">
        <v>77</v>
      </c>
      <c r="C28" s="52">
        <v>3</v>
      </c>
      <c r="D28" s="84"/>
      <c r="E28" s="84"/>
      <c r="F28" s="52">
        <f>Buttersäure!$B$1</f>
        <v>6</v>
      </c>
      <c r="G28" s="52"/>
      <c r="H28" s="60">
        <f>Buttersäure!$C$1</f>
        <v>5</v>
      </c>
      <c r="I28" s="58"/>
    </row>
    <row r="29" spans="1:9" s="31" customFormat="1" ht="25.05" customHeight="1" x14ac:dyDescent="0.3">
      <c r="A29" s="48" t="s">
        <v>99</v>
      </c>
      <c r="B29" s="48" t="s">
        <v>60</v>
      </c>
      <c r="C29" s="52">
        <v>3</v>
      </c>
      <c r="D29" s="84"/>
      <c r="E29" s="84"/>
      <c r="F29" s="52"/>
      <c r="G29" s="52" t="str">
        <f>IF(ISBLANK(G58),"",G58)</f>
        <v/>
      </c>
      <c r="H29" s="60"/>
      <c r="I29" s="58"/>
    </row>
    <row r="30" spans="1:9" s="31" customFormat="1" ht="25.05" customHeight="1" x14ac:dyDescent="0.3">
      <c r="A30" s="48" t="s">
        <v>85</v>
      </c>
      <c r="B30" s="48" t="s">
        <v>77</v>
      </c>
      <c r="C30" s="52">
        <v>3</v>
      </c>
      <c r="D30" s="84"/>
      <c r="E30" s="84"/>
      <c r="F30" s="52">
        <f>Buttersäuremethylester!B1</f>
        <v>24</v>
      </c>
      <c r="H30" s="60">
        <f>Buttersäuremethylester!C1</f>
        <v>23</v>
      </c>
      <c r="I30" s="58"/>
    </row>
    <row r="31" spans="1:9" s="31" customFormat="1" ht="39.9" customHeight="1" x14ac:dyDescent="0.3">
      <c r="A31" s="48" t="s">
        <v>100</v>
      </c>
      <c r="B31" s="48" t="s">
        <v>60</v>
      </c>
      <c r="C31" s="52">
        <v>3</v>
      </c>
      <c r="D31" s="84"/>
      <c r="E31" s="84"/>
      <c r="F31" s="52"/>
      <c r="G31" s="52" t="str">
        <f>IF(ISBLANK(G61),"",G61)</f>
        <v/>
      </c>
      <c r="H31" s="60"/>
      <c r="I31" s="58"/>
    </row>
    <row r="32" spans="1:9" s="31" customFormat="1" ht="39.9" customHeight="1" x14ac:dyDescent="0.3">
      <c r="A32" s="48" t="s">
        <v>146</v>
      </c>
      <c r="B32" s="48" t="s">
        <v>74</v>
      </c>
      <c r="C32" s="52">
        <v>3</v>
      </c>
      <c r="D32" s="84"/>
      <c r="E32" s="84"/>
      <c r="F32" s="52">
        <f>Gesamtalkaloide!B1</f>
        <v>9</v>
      </c>
      <c r="G32" s="52"/>
      <c r="H32" s="60">
        <f>Gesamtalkaloide!$C$1</f>
        <v>8</v>
      </c>
      <c r="I32" s="60"/>
    </row>
    <row r="33" spans="1:9" s="31" customFormat="1" ht="25.05" customHeight="1" x14ac:dyDescent="0.3">
      <c r="A33" s="48" t="s">
        <v>112</v>
      </c>
      <c r="B33" s="48" t="s">
        <v>74</v>
      </c>
      <c r="C33" s="52">
        <v>3</v>
      </c>
      <c r="D33" s="84"/>
      <c r="E33" s="84"/>
      <c r="F33" s="52">
        <f>Theobromin!B1</f>
        <v>19</v>
      </c>
      <c r="G33" s="52"/>
      <c r="H33" s="60">
        <f>Theobromin!$C$1</f>
        <v>18</v>
      </c>
      <c r="I33" s="58"/>
    </row>
    <row r="34" spans="1:9" s="31" customFormat="1" ht="25.05" customHeight="1" x14ac:dyDescent="0.3">
      <c r="A34" s="48" t="s">
        <v>111</v>
      </c>
      <c r="B34" s="48" t="s">
        <v>74</v>
      </c>
      <c r="C34" s="52">
        <v>3</v>
      </c>
      <c r="D34" s="84"/>
      <c r="E34" s="84"/>
      <c r="F34" s="52">
        <f>Coffein!$B$1</f>
        <v>19</v>
      </c>
      <c r="G34" s="52"/>
      <c r="H34" s="60">
        <f>Coffein!$C$1</f>
        <v>18</v>
      </c>
      <c r="I34" s="58"/>
    </row>
    <row r="35" spans="1:9" s="31" customFormat="1" ht="25.05" customHeight="1" x14ac:dyDescent="0.3">
      <c r="A35" s="48" t="s">
        <v>249</v>
      </c>
      <c r="B35" s="48" t="s">
        <v>60</v>
      </c>
      <c r="C35" s="52">
        <v>3</v>
      </c>
      <c r="D35" s="84"/>
      <c r="E35" s="84"/>
      <c r="F35" s="52">
        <f>Rohprotein!$B$1</f>
        <v>14</v>
      </c>
      <c r="G35" s="58"/>
      <c r="H35" s="61">
        <f>Rohprotein!$C$1</f>
        <v>13</v>
      </c>
      <c r="I35" s="81"/>
    </row>
    <row r="36" spans="1:9" ht="27.9" customHeight="1" x14ac:dyDescent="0.3">
      <c r="A36" s="133" t="s">
        <v>105</v>
      </c>
      <c r="B36" s="133"/>
      <c r="C36" s="133"/>
      <c r="D36" s="133"/>
      <c r="E36" s="133"/>
      <c r="F36" s="133"/>
      <c r="G36" s="133"/>
      <c r="H36" s="133"/>
    </row>
    <row r="37" spans="1:9" ht="15" customHeight="1" x14ac:dyDescent="0.3">
      <c r="A37" s="133"/>
      <c r="B37" s="133"/>
      <c r="C37" s="133"/>
      <c r="D37" s="133"/>
      <c r="E37" s="133"/>
      <c r="F37" s="133"/>
      <c r="G37" s="133"/>
      <c r="H37" s="133"/>
    </row>
    <row r="38" spans="1:9" ht="38.1" customHeight="1" x14ac:dyDescent="0.25">
      <c r="A38" s="134" t="s">
        <v>67</v>
      </c>
      <c r="B38" s="134"/>
      <c r="C38" s="134"/>
      <c r="D38" s="134"/>
      <c r="E38" s="134"/>
      <c r="F38" s="134"/>
      <c r="G38" s="134"/>
      <c r="H38" s="134"/>
    </row>
    <row r="39" spans="1:9" ht="38.1" customHeight="1" x14ac:dyDescent="0.25">
      <c r="A39" s="134" t="s">
        <v>88</v>
      </c>
      <c r="B39" s="134"/>
      <c r="C39" s="134"/>
      <c r="D39" s="134"/>
      <c r="E39" s="134"/>
      <c r="F39" s="134"/>
      <c r="G39" s="134"/>
      <c r="H39" s="134"/>
    </row>
    <row r="40" spans="1:9" ht="15" customHeight="1" x14ac:dyDescent="0.35">
      <c r="A40" s="14"/>
    </row>
    <row r="41" spans="1:9" ht="18" customHeight="1" x14ac:dyDescent="0.25">
      <c r="A41" s="53" t="s">
        <v>65</v>
      </c>
      <c r="B41" s="127"/>
      <c r="C41" s="127"/>
      <c r="D41" s="127"/>
      <c r="E41" s="127"/>
      <c r="F41" s="127"/>
      <c r="G41" s="127"/>
      <c r="H41" s="127"/>
      <c r="I41" s="19" t="b">
        <f>ISBLANK(VLOOKUP(F21,Wasser!A3:C29,3))</f>
        <v>1</v>
      </c>
    </row>
    <row r="42" spans="1:9" ht="35.1" customHeight="1" x14ac:dyDescent="0.25">
      <c r="A42" s="54" t="str">
        <f>IF(F21=H21,"bitte eingeben:",IF(I41,"","Art der Modifikation:"))</f>
        <v/>
      </c>
      <c r="B42" s="129"/>
      <c r="C42" s="129"/>
      <c r="D42" s="129"/>
      <c r="E42" s="129"/>
      <c r="F42" s="129"/>
      <c r="G42" s="129"/>
      <c r="H42" s="129"/>
      <c r="I42" s="19"/>
    </row>
    <row r="43" spans="1:9" ht="18" customHeight="1" x14ac:dyDescent="0.3">
      <c r="A43" s="55" t="str">
        <f>A22</f>
        <v>Saccharose, wasserfrei</v>
      </c>
      <c r="B43" s="127"/>
      <c r="C43" s="127"/>
      <c r="D43" s="127"/>
      <c r="E43" s="127"/>
      <c r="F43" s="127"/>
      <c r="G43" s="127"/>
      <c r="H43" s="127"/>
      <c r="I43" s="19" t="b">
        <f>ISBLANK(VLOOKUP(F22,Saccharose!A3:C21,3))</f>
        <v>1</v>
      </c>
    </row>
    <row r="44" spans="1:9" ht="35.1" customHeight="1" x14ac:dyDescent="0.25">
      <c r="A44" s="54" t="str">
        <f>IF(F22=H22,"bitte eingeben:",IF(I43,"","Art der Modifikation:"))</f>
        <v/>
      </c>
      <c r="B44" s="131"/>
      <c r="C44" s="131"/>
      <c r="D44" s="131"/>
      <c r="E44" s="131"/>
      <c r="F44" s="131"/>
      <c r="G44" s="131"/>
      <c r="H44" s="131"/>
      <c r="I44" s="19"/>
    </row>
    <row r="45" spans="1:9" ht="18" customHeight="1" x14ac:dyDescent="0.3">
      <c r="A45" s="55" t="str">
        <f>A23</f>
        <v>Lactose, wasserfrei</v>
      </c>
      <c r="B45" s="127"/>
      <c r="C45" s="127"/>
      <c r="D45" s="127"/>
      <c r="E45" s="127"/>
      <c r="F45" s="127"/>
      <c r="G45" s="127"/>
      <c r="H45" s="127"/>
      <c r="I45" s="19" t="b">
        <f>ISBLANK(VLOOKUP(F23,Lactose!A3:C30,3))</f>
        <v>1</v>
      </c>
    </row>
    <row r="46" spans="1:9" ht="35.1" customHeight="1" x14ac:dyDescent="0.25">
      <c r="A46" s="54" t="str">
        <f>IF(F23=H23,"bitte eingeben:",IF(I45,"","Art der Modifikation:"))</f>
        <v/>
      </c>
      <c r="B46" s="131"/>
      <c r="C46" s="131"/>
      <c r="D46" s="131"/>
      <c r="E46" s="131"/>
      <c r="F46" s="131"/>
      <c r="G46" s="131"/>
      <c r="H46" s="131"/>
      <c r="I46" s="19"/>
    </row>
    <row r="47" spans="1:9" ht="18" customHeight="1" x14ac:dyDescent="0.3">
      <c r="A47" s="55" t="s">
        <v>298</v>
      </c>
      <c r="B47" s="127"/>
      <c r="C47" s="127"/>
      <c r="D47" s="127"/>
      <c r="E47" s="127"/>
      <c r="F47" s="127"/>
      <c r="G47" s="127"/>
      <c r="H47" s="127"/>
      <c r="I47" s="19" t="b">
        <f>ISBLANK(VLOOKUP(F24,Maltit!A3:C9,3))</f>
        <v>1</v>
      </c>
    </row>
    <row r="48" spans="1:9" ht="35.1" customHeight="1" x14ac:dyDescent="0.25">
      <c r="A48" s="54" t="str">
        <f>IF(F25=H25,"bitte eingeben:",IF(I47,"","Art der Modifikation:"))</f>
        <v/>
      </c>
      <c r="B48" s="131"/>
      <c r="C48" s="131"/>
      <c r="D48" s="131"/>
      <c r="E48" s="131"/>
      <c r="F48" s="131"/>
      <c r="G48" s="131"/>
      <c r="H48" s="131"/>
      <c r="I48" s="19"/>
    </row>
    <row r="49" spans="1:9" ht="18" customHeight="1" x14ac:dyDescent="0.25">
      <c r="A49" s="53" t="str">
        <f>A25</f>
        <v>Fett</v>
      </c>
      <c r="B49" s="127"/>
      <c r="C49" s="127"/>
      <c r="D49" s="127"/>
      <c r="E49" s="127"/>
      <c r="F49" s="127"/>
      <c r="G49" s="127"/>
      <c r="H49" s="127"/>
      <c r="I49" s="19" t="b">
        <f>ISBLANK(VLOOKUP(F25,Fett!A3:C37,3))</f>
        <v>1</v>
      </c>
    </row>
    <row r="50" spans="1:9" ht="35.1" customHeight="1" x14ac:dyDescent="0.25">
      <c r="A50" s="54" t="str">
        <f>IF(F25=H25,"bitte eingeben:",IF(I49,"","Art der Modifikation:"))</f>
        <v/>
      </c>
      <c r="B50" s="131"/>
      <c r="C50" s="131"/>
      <c r="D50" s="131"/>
      <c r="E50" s="131"/>
      <c r="F50" s="131"/>
      <c r="G50" s="131"/>
      <c r="H50" s="131"/>
      <c r="I50" s="19"/>
    </row>
    <row r="51" spans="1:9" ht="18" customHeight="1" x14ac:dyDescent="0.25">
      <c r="A51" s="53" t="str">
        <f>A26</f>
        <v>Halbmikrobuttersäurezahl (HBSZ)</v>
      </c>
      <c r="B51" s="127"/>
      <c r="C51" s="127"/>
      <c r="D51" s="127"/>
      <c r="E51" s="127"/>
      <c r="F51" s="127"/>
      <c r="G51" s="127"/>
      <c r="H51" s="127"/>
      <c r="I51" s="19" t="b">
        <f>ISBLANK(VLOOKUP(F26,HBSZ!A3:C19,3))</f>
        <v>1</v>
      </c>
    </row>
    <row r="52" spans="1:9" ht="35.1" customHeight="1" x14ac:dyDescent="0.25">
      <c r="A52" s="54" t="str">
        <f>IF(F26=H26,"bitte eingeben:",IF(I51,"","Art der Modifikation:"))</f>
        <v/>
      </c>
      <c r="B52" s="128"/>
      <c r="C52" s="128"/>
      <c r="D52" s="128"/>
      <c r="E52" s="128"/>
      <c r="F52" s="128"/>
      <c r="G52" s="128"/>
      <c r="H52" s="128"/>
      <c r="I52" s="19"/>
    </row>
    <row r="53" spans="1:9" ht="18" customHeight="1" x14ac:dyDescent="0.25">
      <c r="A53" s="132" t="str">
        <f>IF(($F$26-$H$26-1)&lt;0,"Halbmikrobuttersäurezahl (HBSZ) von reinem Milchfett (Ihre Grundlage bei der Berechnung des Milchfettgehaltes):","")</f>
        <v/>
      </c>
      <c r="B53" s="132"/>
      <c r="C53" s="132"/>
      <c r="D53" s="132"/>
      <c r="E53" s="132"/>
      <c r="F53" s="132"/>
      <c r="G53" s="135"/>
      <c r="H53" s="135"/>
      <c r="I53" s="19"/>
    </row>
    <row r="54" spans="1:9" ht="28.05" customHeight="1" x14ac:dyDescent="0.3">
      <c r="A54" s="133" t="s">
        <v>106</v>
      </c>
      <c r="B54" s="133"/>
      <c r="C54" s="133"/>
      <c r="D54" s="133"/>
      <c r="E54" s="133"/>
      <c r="F54" s="133"/>
      <c r="G54" s="133"/>
      <c r="H54" s="133"/>
      <c r="I54" s="19"/>
    </row>
    <row r="55" spans="1:9" ht="15" customHeight="1" x14ac:dyDescent="0.3">
      <c r="A55" s="133"/>
      <c r="B55" s="133"/>
      <c r="C55" s="133"/>
      <c r="D55" s="133"/>
      <c r="E55" s="133"/>
      <c r="F55" s="133"/>
      <c r="G55" s="133"/>
      <c r="H55" s="133"/>
      <c r="I55" s="19"/>
    </row>
    <row r="56" spans="1:9" ht="18" customHeight="1" x14ac:dyDescent="0.25">
      <c r="A56" s="53" t="s">
        <v>94</v>
      </c>
      <c r="B56" s="127"/>
      <c r="C56" s="127"/>
      <c r="D56" s="127"/>
      <c r="E56" s="127"/>
      <c r="F56" s="127"/>
      <c r="G56" s="127"/>
      <c r="H56" s="127"/>
      <c r="I56" s="19" t="b">
        <f>ISBLANK(VLOOKUP(F28,Buttersäure!A3:C8,3))</f>
        <v>1</v>
      </c>
    </row>
    <row r="57" spans="1:9" ht="35.1" customHeight="1" x14ac:dyDescent="0.25">
      <c r="A57" s="54" t="str">
        <f>IF(F28=H28,"bitte eingeben:",IF(I56,"","Art der Modifikation:"))</f>
        <v/>
      </c>
      <c r="B57" s="128"/>
      <c r="C57" s="128"/>
      <c r="D57" s="128"/>
      <c r="E57" s="128"/>
      <c r="F57" s="128"/>
      <c r="G57" s="128"/>
      <c r="H57" s="128"/>
      <c r="I57" s="19"/>
    </row>
    <row r="58" spans="1:9" ht="18" customHeight="1" x14ac:dyDescent="0.25">
      <c r="A58" s="132" t="str">
        <f>IF(($F$28-$H$28-1)&lt;0,"Gehalt von freier Buttersäure [g/100 g] in Milchfett (Ihre Grundlage bei der Berechnung des Milchfettgehaltes):","")</f>
        <v/>
      </c>
      <c r="B58" s="132"/>
      <c r="C58" s="132"/>
      <c r="D58" s="132"/>
      <c r="E58" s="132"/>
      <c r="F58" s="132"/>
      <c r="G58" s="135"/>
      <c r="H58" s="135"/>
      <c r="I58" s="19"/>
    </row>
    <row r="59" spans="1:9" ht="18" customHeight="1" x14ac:dyDescent="0.25">
      <c r="A59" s="53" t="s">
        <v>101</v>
      </c>
      <c r="B59" s="127"/>
      <c r="C59" s="127"/>
      <c r="D59" s="127"/>
      <c r="E59" s="127"/>
      <c r="F59" s="127"/>
      <c r="G59" s="127"/>
      <c r="H59" s="127"/>
      <c r="I59" s="19" t="b">
        <f>ISBLANK(VLOOKUP(F30,Buttersäuremethylester!A3:C26,3))</f>
        <v>1</v>
      </c>
    </row>
    <row r="60" spans="1:9" ht="35.1" customHeight="1" x14ac:dyDescent="0.25">
      <c r="A60" s="54" t="str">
        <f>IF(F30=H30,"bitte eingeben:",IF(I59,"","Art der Modifikation:"))</f>
        <v/>
      </c>
      <c r="B60" s="141"/>
      <c r="C60" s="141"/>
      <c r="D60" s="141"/>
      <c r="E60" s="141"/>
      <c r="F60" s="141"/>
      <c r="G60" s="141"/>
      <c r="H60" s="141"/>
      <c r="I60" s="19"/>
    </row>
    <row r="61" spans="1:9" ht="18" customHeight="1" x14ac:dyDescent="0.25">
      <c r="A61" s="132" t="str">
        <f>IF(($F$30-$H$30-1)&lt;0,"Gehalt von Buttersäuremethylester [g/100 g] in Milchfett (Ihre Grundlage bei der Berechnung des Milchfettgehaltes):","")</f>
        <v/>
      </c>
      <c r="B61" s="132"/>
      <c r="C61" s="132"/>
      <c r="D61" s="132"/>
      <c r="E61" s="132"/>
      <c r="F61" s="132"/>
      <c r="G61" s="142"/>
      <c r="H61" s="142"/>
      <c r="I61" s="19"/>
    </row>
    <row r="62" spans="1:9" ht="18" customHeight="1" x14ac:dyDescent="0.25">
      <c r="A62" s="53" t="s">
        <v>109</v>
      </c>
      <c r="B62" s="144"/>
      <c r="C62" s="144"/>
      <c r="D62" s="144"/>
      <c r="E62" s="144"/>
      <c r="F62" s="144"/>
      <c r="G62" s="144"/>
      <c r="H62" s="144"/>
      <c r="I62" s="19" t="b">
        <f>ISBLANK(VLOOKUP(F32,Gesamtalkaloide!A3:C14,3))</f>
        <v>1</v>
      </c>
    </row>
    <row r="63" spans="1:9" ht="35.1" customHeight="1" x14ac:dyDescent="0.25">
      <c r="A63" s="54" t="str">
        <f>IF(F32=H32,"bitte eingeben:",IF(I62,"","Art der Modifikation:"))</f>
        <v/>
      </c>
      <c r="B63" s="143"/>
      <c r="C63" s="143"/>
      <c r="D63" s="143"/>
      <c r="E63" s="143"/>
      <c r="F63" s="143"/>
      <c r="G63" s="143"/>
      <c r="H63" s="143"/>
      <c r="I63" s="19"/>
    </row>
    <row r="64" spans="1:9" ht="21.9" customHeight="1" x14ac:dyDescent="0.25">
      <c r="A64" s="53" t="str">
        <f>A33</f>
        <v>Theobromin</v>
      </c>
      <c r="B64" s="144"/>
      <c r="C64" s="144"/>
      <c r="D64" s="144"/>
      <c r="E64" s="144"/>
      <c r="F64" s="144"/>
      <c r="G64" s="144"/>
      <c r="H64" s="144"/>
      <c r="I64" s="19" t="b">
        <f>ISBLANK(VLOOKUP(F33,Theobromin!A3:C24,3))</f>
        <v>1</v>
      </c>
    </row>
    <row r="65" spans="1:9" ht="35.1" customHeight="1" x14ac:dyDescent="0.25">
      <c r="A65" s="54" t="str">
        <f>IF(F33=H33,"bitte eingeben:",IF(I64,"","Art der Modifikation:"))</f>
        <v/>
      </c>
      <c r="B65" s="143"/>
      <c r="C65" s="143"/>
      <c r="D65" s="143"/>
      <c r="E65" s="143"/>
      <c r="F65" s="143"/>
      <c r="G65" s="143"/>
      <c r="H65" s="143"/>
      <c r="I65" s="19"/>
    </row>
    <row r="66" spans="1:9" ht="18" customHeight="1" x14ac:dyDescent="0.25">
      <c r="A66" s="53" t="str">
        <f>A34</f>
        <v>Coffein</v>
      </c>
      <c r="B66" s="139"/>
      <c r="C66" s="139"/>
      <c r="D66" s="139"/>
      <c r="E66" s="139"/>
      <c r="F66" s="139"/>
      <c r="G66" s="139"/>
      <c r="H66" s="139"/>
      <c r="I66" s="19" t="b">
        <f>ISBLANK(VLOOKUP(F34,Coffein!A3:C26,3))</f>
        <v>1</v>
      </c>
    </row>
    <row r="67" spans="1:9" ht="35.1" customHeight="1" x14ac:dyDescent="0.25">
      <c r="A67" s="54" t="str">
        <f>IF(F34=H34,"bitte eingeben:",IF(I66,"","Art der Modifikation:"))</f>
        <v/>
      </c>
      <c r="B67" s="140"/>
      <c r="C67" s="140"/>
      <c r="D67" s="140"/>
      <c r="E67" s="140"/>
      <c r="F67" s="140"/>
      <c r="G67" s="140"/>
      <c r="H67" s="140"/>
      <c r="I67" s="19"/>
    </row>
    <row r="68" spans="1:9" ht="18" customHeight="1" x14ac:dyDescent="0.25">
      <c r="A68" s="53" t="str">
        <f>A35</f>
        <v>Rohprotein (N * 6,25)</v>
      </c>
      <c r="B68" s="139"/>
      <c r="C68" s="139"/>
      <c r="D68" s="139"/>
      <c r="E68" s="139"/>
      <c r="F68" s="139"/>
      <c r="G68" s="139"/>
      <c r="H68" s="139"/>
      <c r="I68" s="19" t="b">
        <f>ISBLANK(VLOOKUP(F35,Rohprotein!A3:C28,3))</f>
        <v>1</v>
      </c>
    </row>
    <row r="69" spans="1:9" ht="35.1" customHeight="1" x14ac:dyDescent="0.25">
      <c r="A69" s="54" t="str">
        <f>IF(F35=H35,"bitte eingeben:",IF(I68,"","Art der Modifikation:"))</f>
        <v/>
      </c>
      <c r="B69" s="140"/>
      <c r="C69" s="140"/>
      <c r="D69" s="140"/>
      <c r="E69" s="140"/>
      <c r="F69" s="140"/>
      <c r="G69" s="140"/>
      <c r="H69" s="140"/>
    </row>
  </sheetData>
  <sheetProtection password="CAA1" sheet="1" objects="1" scenarios="1"/>
  <mergeCells count="48">
    <mergeCell ref="A7:H7"/>
    <mergeCell ref="B68:H68"/>
    <mergeCell ref="B69:H69"/>
    <mergeCell ref="B67:H67"/>
    <mergeCell ref="B59:H59"/>
    <mergeCell ref="B60:H60"/>
    <mergeCell ref="A61:F61"/>
    <mergeCell ref="G61:H61"/>
    <mergeCell ref="B65:H65"/>
    <mergeCell ref="B66:H66"/>
    <mergeCell ref="B64:H64"/>
    <mergeCell ref="B62:H62"/>
    <mergeCell ref="B63:H63"/>
    <mergeCell ref="A58:F58"/>
    <mergeCell ref="G58:H58"/>
    <mergeCell ref="B57:H57"/>
    <mergeCell ref="E3:F3"/>
    <mergeCell ref="B41:H41"/>
    <mergeCell ref="B46:H46"/>
    <mergeCell ref="A36:H36"/>
    <mergeCell ref="A37:H37"/>
    <mergeCell ref="A15:H15"/>
    <mergeCell ref="A13:H13"/>
    <mergeCell ref="A11:H11"/>
    <mergeCell ref="A38:H38"/>
    <mergeCell ref="B45:H45"/>
    <mergeCell ref="A39:H39"/>
    <mergeCell ref="B43:H43"/>
    <mergeCell ref="B44:H44"/>
    <mergeCell ref="A8:H8"/>
    <mergeCell ref="A9:H9"/>
    <mergeCell ref="A10:H10"/>
    <mergeCell ref="A12:H12"/>
    <mergeCell ref="G53:H53"/>
    <mergeCell ref="A14:H14"/>
    <mergeCell ref="A18:G18"/>
    <mergeCell ref="B56:H56"/>
    <mergeCell ref="B52:H52"/>
    <mergeCell ref="B42:H42"/>
    <mergeCell ref="A16:H16"/>
    <mergeCell ref="B51:H51"/>
    <mergeCell ref="B49:H49"/>
    <mergeCell ref="B50:H50"/>
    <mergeCell ref="A53:F53"/>
    <mergeCell ref="A54:H54"/>
    <mergeCell ref="A55:H55"/>
    <mergeCell ref="B47:H47"/>
    <mergeCell ref="B48:H48"/>
  </mergeCells>
  <phoneticPr fontId="0" type="noConversion"/>
  <conditionalFormatting sqref="H21:H31">
    <cfRule type="cellIs" dxfId="24" priority="4" stopIfTrue="1" operator="equal">
      <formula>6</formula>
    </cfRule>
  </conditionalFormatting>
  <conditionalFormatting sqref="I21:I31 I33:I34">
    <cfRule type="cellIs" dxfId="23" priority="5" stopIfTrue="1" operator="equal">
      <formula>11</formula>
    </cfRule>
  </conditionalFormatting>
  <conditionalFormatting sqref="B62:H62 B64:H64">
    <cfRule type="expression" dxfId="22" priority="6" stopIfTrue="1">
      <formula>$H$21-5=0</formula>
    </cfRule>
  </conditionalFormatting>
  <conditionalFormatting sqref="B66:H66 B68:H68">
    <cfRule type="expression" dxfId="21" priority="7" stopIfTrue="1">
      <formula>$I$21-3=0</formula>
    </cfRule>
  </conditionalFormatting>
  <conditionalFormatting sqref="G35">
    <cfRule type="cellIs" dxfId="20" priority="8" stopIfTrue="1" operator="equal">
      <formula>10</formula>
    </cfRule>
  </conditionalFormatting>
  <conditionalFormatting sqref="B42:H42">
    <cfRule type="expression" dxfId="19" priority="9" stopIfTrue="1">
      <formula>OR($F$21-$H$21=0,NOT(I41))</formula>
    </cfRule>
  </conditionalFormatting>
  <conditionalFormatting sqref="G20">
    <cfRule type="expression" dxfId="18" priority="10" stopIfTrue="1">
      <formula>SUM($G$21:$G$29)-16=0</formula>
    </cfRule>
  </conditionalFormatting>
  <conditionalFormatting sqref="B44:H44">
    <cfRule type="expression" dxfId="17" priority="11" stopIfTrue="1">
      <formula>OR($F$22-$H$22=0,NOT(I43))</formula>
    </cfRule>
  </conditionalFormatting>
  <conditionalFormatting sqref="B50:H50">
    <cfRule type="expression" dxfId="16" priority="12" stopIfTrue="1">
      <formula>OR($F$25-$H$25=0,NOT(I49))</formula>
    </cfRule>
  </conditionalFormatting>
  <conditionalFormatting sqref="B46:H46">
    <cfRule type="expression" dxfId="15" priority="13" stopIfTrue="1">
      <formula>OR($F$23-$H$23=0,NOT(I45))</formula>
    </cfRule>
  </conditionalFormatting>
  <conditionalFormatting sqref="B52:H52">
    <cfRule type="expression" dxfId="14" priority="14" stopIfTrue="1">
      <formula>OR($F$26-$H$26=0,NOT(I51))</formula>
    </cfRule>
  </conditionalFormatting>
  <conditionalFormatting sqref="G53:H53">
    <cfRule type="expression" dxfId="13" priority="15" stopIfTrue="1">
      <formula>($F$26-$H$26-1)&lt;0</formula>
    </cfRule>
  </conditionalFormatting>
  <conditionalFormatting sqref="G58:H58">
    <cfRule type="expression" dxfId="12" priority="16" stopIfTrue="1">
      <formula>($F$28-$H$28-1)&lt;0</formula>
    </cfRule>
  </conditionalFormatting>
  <conditionalFormatting sqref="B57:H57">
    <cfRule type="expression" dxfId="11" priority="17" stopIfTrue="1">
      <formula>OR($F$28-$H$28=0,NOT(I56))</formula>
    </cfRule>
  </conditionalFormatting>
  <conditionalFormatting sqref="B60:H60">
    <cfRule type="expression" dxfId="10" priority="18" stopIfTrue="1">
      <formula>OR($F$30-$H$30=0,NOT(I59))</formula>
    </cfRule>
  </conditionalFormatting>
  <conditionalFormatting sqref="G61:H61">
    <cfRule type="expression" dxfId="9" priority="19" stopIfTrue="1">
      <formula>($F$30-$H$30-1)&lt;0</formula>
    </cfRule>
  </conditionalFormatting>
  <conditionalFormatting sqref="G22">
    <cfRule type="expression" dxfId="8" priority="20" stopIfTrue="1">
      <formula>$G$22-$I$22=1</formula>
    </cfRule>
  </conditionalFormatting>
  <conditionalFormatting sqref="G32">
    <cfRule type="expression" dxfId="7" priority="21" stopIfTrue="1">
      <formula>$G$32-$I$32=1</formula>
    </cfRule>
  </conditionalFormatting>
  <conditionalFormatting sqref="B63:H63">
    <cfRule type="expression" dxfId="6" priority="22" stopIfTrue="1">
      <formula>OR($F$32-$H$32=0,NOT(I62))</formula>
    </cfRule>
  </conditionalFormatting>
  <conditionalFormatting sqref="B65:H65">
    <cfRule type="expression" dxfId="5" priority="23" stopIfTrue="1">
      <formula>OR($F$33-$H$33=0,NOT(I64))</formula>
    </cfRule>
  </conditionalFormatting>
  <conditionalFormatting sqref="B67:H67">
    <cfRule type="expression" dxfId="4" priority="24" stopIfTrue="1">
      <formula>OR($F$34-$H$34=0,NOT(I66))</formula>
    </cfRule>
  </conditionalFormatting>
  <conditionalFormatting sqref="B69:H69">
    <cfRule type="expression" dxfId="3" priority="25" stopIfTrue="1">
      <formula>OR($F$35-$H$35=0,NOT(I68))</formula>
    </cfRule>
  </conditionalFormatting>
  <conditionalFormatting sqref="F21:F23 F25:F35">
    <cfRule type="expression" dxfId="2" priority="26" stopIfTrue="1">
      <formula>$F21-$H21=1</formula>
    </cfRule>
  </conditionalFormatting>
  <conditionalFormatting sqref="F24">
    <cfRule type="expression" dxfId="1" priority="2" stopIfTrue="1">
      <formula>$F24-$H24=1</formula>
    </cfRule>
  </conditionalFormatting>
  <conditionalFormatting sqref="B48:H48">
    <cfRule type="expression" dxfId="0" priority="1" stopIfTrue="1">
      <formula>OR($F$24-$H$24=0,NOT(I47))</formula>
    </cfRule>
  </conditionalFormatting>
  <hyperlinks>
    <hyperlink ref="B4" r:id="rId1"/>
  </hyperlinks>
  <pageMargins left="0.59055118110236227" right="0.59055118110236227" top="0.59055118110236227" bottom="0.47244094488188981" header="0.31496062992125984" footer="0.23622047244094491"/>
  <pageSetup paperSize="9" orientation="landscape" verticalDpi="196" r:id="rId2"/>
  <headerFooter alignWithMargins="0">
    <oddHeader>&amp;LErgebnisdatenblatt&amp;C&amp;F&amp;RSeite &amp;P von &amp;N  Seiten</oddHeader>
    <oddFooter>&amp;L(c) LVU, 79336 Herbolzheim&amp;RTel +49 7643 40335; Fax: +49 7643 40319; info@lvus.de</oddFooter>
  </headerFooter>
  <rowBreaks count="2" manualBreakCount="2">
    <brk id="18" max="16383" man="1"/>
    <brk id="35" max="16383" man="1"/>
  </rowBreaks>
  <drawing r:id="rId3"/>
  <legacyDrawing r:id="rId4"/>
  <mc:AlternateContent xmlns:mc="http://schemas.openxmlformats.org/markup-compatibility/2006">
    <mc:Choice Requires="x14">
      <controls>
        <mc:AlternateContent xmlns:mc="http://schemas.openxmlformats.org/markup-compatibility/2006">
          <mc:Choice Requires="x14">
            <control shapeId="2095" r:id="rId5" name="Drop Down 47">
              <controlPr locked="0" defaultSize="0" autoLine="0" autoPict="0">
                <anchor moveWithCells="1">
                  <from>
                    <xdr:col>1</xdr:col>
                    <xdr:colOff>22860</xdr:colOff>
                    <xdr:row>40</xdr:row>
                    <xdr:rowOff>7620</xdr:rowOff>
                  </from>
                  <to>
                    <xdr:col>7</xdr:col>
                    <xdr:colOff>640080</xdr:colOff>
                    <xdr:row>40</xdr:row>
                    <xdr:rowOff>220980</xdr:rowOff>
                  </to>
                </anchor>
              </controlPr>
            </control>
          </mc:Choice>
        </mc:AlternateContent>
        <mc:AlternateContent xmlns:mc="http://schemas.openxmlformats.org/markup-compatibility/2006">
          <mc:Choice Requires="x14">
            <control shapeId="2097" r:id="rId6" name="Drop Down 49">
              <controlPr locked="0" defaultSize="0" autoLine="0" autoPict="0">
                <anchor moveWithCells="1">
                  <from>
                    <xdr:col>1</xdr:col>
                    <xdr:colOff>0</xdr:colOff>
                    <xdr:row>48</xdr:row>
                    <xdr:rowOff>7620</xdr:rowOff>
                  </from>
                  <to>
                    <xdr:col>7</xdr:col>
                    <xdr:colOff>632460</xdr:colOff>
                    <xdr:row>48</xdr:row>
                    <xdr:rowOff>220980</xdr:rowOff>
                  </to>
                </anchor>
              </controlPr>
            </control>
          </mc:Choice>
        </mc:AlternateContent>
        <mc:AlternateContent xmlns:mc="http://schemas.openxmlformats.org/markup-compatibility/2006">
          <mc:Choice Requires="x14">
            <control shapeId="2098" r:id="rId7" name="Drop Down 50">
              <controlPr locked="0" defaultSize="0" autoLine="0" autoPict="0">
                <anchor moveWithCells="1">
                  <from>
                    <xdr:col>1</xdr:col>
                    <xdr:colOff>22860</xdr:colOff>
                    <xdr:row>42</xdr:row>
                    <xdr:rowOff>7620</xdr:rowOff>
                  </from>
                  <to>
                    <xdr:col>7</xdr:col>
                    <xdr:colOff>640080</xdr:colOff>
                    <xdr:row>42</xdr:row>
                    <xdr:rowOff>220980</xdr:rowOff>
                  </to>
                </anchor>
              </controlPr>
            </control>
          </mc:Choice>
        </mc:AlternateContent>
        <mc:AlternateContent xmlns:mc="http://schemas.openxmlformats.org/markup-compatibility/2006">
          <mc:Choice Requires="x14">
            <control shapeId="2099" r:id="rId8" name="Drop Down 51">
              <controlPr locked="0" defaultSize="0" autoLine="0" autoPict="0">
                <anchor moveWithCells="1">
                  <from>
                    <xdr:col>1</xdr:col>
                    <xdr:colOff>22860</xdr:colOff>
                    <xdr:row>61</xdr:row>
                    <xdr:rowOff>7620</xdr:rowOff>
                  </from>
                  <to>
                    <xdr:col>7</xdr:col>
                    <xdr:colOff>640080</xdr:colOff>
                    <xdr:row>61</xdr:row>
                    <xdr:rowOff>220980</xdr:rowOff>
                  </to>
                </anchor>
              </controlPr>
            </control>
          </mc:Choice>
        </mc:AlternateContent>
        <mc:AlternateContent xmlns:mc="http://schemas.openxmlformats.org/markup-compatibility/2006">
          <mc:Choice Requires="x14">
            <control shapeId="2100" r:id="rId9" name="Drop Down 52">
              <controlPr locked="0" defaultSize="0" autoLine="0" autoPict="0">
                <anchor moveWithCells="1">
                  <from>
                    <xdr:col>1</xdr:col>
                    <xdr:colOff>22860</xdr:colOff>
                    <xdr:row>65</xdr:row>
                    <xdr:rowOff>7620</xdr:rowOff>
                  </from>
                  <to>
                    <xdr:col>7</xdr:col>
                    <xdr:colOff>640080</xdr:colOff>
                    <xdr:row>65</xdr:row>
                    <xdr:rowOff>220980</xdr:rowOff>
                  </to>
                </anchor>
              </controlPr>
            </control>
          </mc:Choice>
        </mc:AlternateContent>
        <mc:AlternateContent xmlns:mc="http://schemas.openxmlformats.org/markup-compatibility/2006">
          <mc:Choice Requires="x14">
            <control shapeId="2135" r:id="rId10" name="Drop Down 87">
              <controlPr locked="0" defaultSize="0" autoLine="0" autoPict="0">
                <anchor moveWithCells="1">
                  <from>
                    <xdr:col>1</xdr:col>
                    <xdr:colOff>22860</xdr:colOff>
                    <xdr:row>50</xdr:row>
                    <xdr:rowOff>15240</xdr:rowOff>
                  </from>
                  <to>
                    <xdr:col>7</xdr:col>
                    <xdr:colOff>640080</xdr:colOff>
                    <xdr:row>51</xdr:row>
                    <xdr:rowOff>0</xdr:rowOff>
                  </to>
                </anchor>
              </controlPr>
            </control>
          </mc:Choice>
        </mc:AlternateContent>
        <mc:AlternateContent xmlns:mc="http://schemas.openxmlformats.org/markup-compatibility/2006">
          <mc:Choice Requires="x14">
            <control shapeId="2136" r:id="rId11" name="Drop Down 88">
              <controlPr locked="0" defaultSize="0" autoLine="0" autoPict="0">
                <anchor moveWithCells="1">
                  <from>
                    <xdr:col>1</xdr:col>
                    <xdr:colOff>22860</xdr:colOff>
                    <xdr:row>55</xdr:row>
                    <xdr:rowOff>15240</xdr:rowOff>
                  </from>
                  <to>
                    <xdr:col>7</xdr:col>
                    <xdr:colOff>640080</xdr:colOff>
                    <xdr:row>56</xdr:row>
                    <xdr:rowOff>0</xdr:rowOff>
                  </to>
                </anchor>
              </controlPr>
            </control>
          </mc:Choice>
        </mc:AlternateContent>
        <mc:AlternateContent xmlns:mc="http://schemas.openxmlformats.org/markup-compatibility/2006">
          <mc:Choice Requires="x14">
            <control shapeId="2137" r:id="rId12" name="Drop Down 89">
              <controlPr locked="0" defaultSize="0" autoLine="0" autoPict="0">
                <anchor moveWithCells="1">
                  <from>
                    <xdr:col>1</xdr:col>
                    <xdr:colOff>22860</xdr:colOff>
                    <xdr:row>58</xdr:row>
                    <xdr:rowOff>15240</xdr:rowOff>
                  </from>
                  <to>
                    <xdr:col>7</xdr:col>
                    <xdr:colOff>640080</xdr:colOff>
                    <xdr:row>59</xdr:row>
                    <xdr:rowOff>0</xdr:rowOff>
                  </to>
                </anchor>
              </controlPr>
            </control>
          </mc:Choice>
        </mc:AlternateContent>
        <mc:AlternateContent xmlns:mc="http://schemas.openxmlformats.org/markup-compatibility/2006">
          <mc:Choice Requires="x14">
            <control shapeId="2138" r:id="rId13" name="Drop Down 90">
              <controlPr locked="0" defaultSize="0" autoLine="0" autoPict="0">
                <anchor moveWithCells="1">
                  <from>
                    <xdr:col>1</xdr:col>
                    <xdr:colOff>22860</xdr:colOff>
                    <xdr:row>63</xdr:row>
                    <xdr:rowOff>7620</xdr:rowOff>
                  </from>
                  <to>
                    <xdr:col>7</xdr:col>
                    <xdr:colOff>640080</xdr:colOff>
                    <xdr:row>63</xdr:row>
                    <xdr:rowOff>220980</xdr:rowOff>
                  </to>
                </anchor>
              </controlPr>
            </control>
          </mc:Choice>
        </mc:AlternateContent>
        <mc:AlternateContent xmlns:mc="http://schemas.openxmlformats.org/markup-compatibility/2006">
          <mc:Choice Requires="x14">
            <control shapeId="2140" r:id="rId14" name="Drop Down 92">
              <controlPr locked="0" defaultSize="0" autoLine="0" autoPict="0">
                <anchor moveWithCells="1">
                  <from>
                    <xdr:col>6</xdr:col>
                    <xdr:colOff>0</xdr:colOff>
                    <xdr:row>16</xdr:row>
                    <xdr:rowOff>76200</xdr:rowOff>
                  </from>
                  <to>
                    <xdr:col>6</xdr:col>
                    <xdr:colOff>861060</xdr:colOff>
                    <xdr:row>16</xdr:row>
                    <xdr:rowOff>350520</xdr:rowOff>
                  </to>
                </anchor>
              </controlPr>
            </control>
          </mc:Choice>
        </mc:AlternateContent>
        <mc:AlternateContent xmlns:mc="http://schemas.openxmlformats.org/markup-compatibility/2006">
          <mc:Choice Requires="x14">
            <control shapeId="2141" r:id="rId15" name="Drop Down 93">
              <controlPr locked="0" defaultSize="0" autoLine="0" autoPict="0">
                <anchor moveWithCells="1">
                  <from>
                    <xdr:col>1</xdr:col>
                    <xdr:colOff>22860</xdr:colOff>
                    <xdr:row>44</xdr:row>
                    <xdr:rowOff>7620</xdr:rowOff>
                  </from>
                  <to>
                    <xdr:col>7</xdr:col>
                    <xdr:colOff>640080</xdr:colOff>
                    <xdr:row>44</xdr:row>
                    <xdr:rowOff>220980</xdr:rowOff>
                  </to>
                </anchor>
              </controlPr>
            </control>
          </mc:Choice>
        </mc:AlternateContent>
        <mc:AlternateContent xmlns:mc="http://schemas.openxmlformats.org/markup-compatibility/2006">
          <mc:Choice Requires="x14">
            <control shapeId="2142" r:id="rId16" name="Drop Down 94">
              <controlPr locked="0" defaultSize="0" autoLine="0" autoPict="0">
                <anchor moveWithCells="1">
                  <from>
                    <xdr:col>1</xdr:col>
                    <xdr:colOff>22860</xdr:colOff>
                    <xdr:row>67</xdr:row>
                    <xdr:rowOff>7620</xdr:rowOff>
                  </from>
                  <to>
                    <xdr:col>7</xdr:col>
                    <xdr:colOff>640080</xdr:colOff>
                    <xdr:row>67</xdr:row>
                    <xdr:rowOff>220980</xdr:rowOff>
                  </to>
                </anchor>
              </controlPr>
            </control>
          </mc:Choice>
        </mc:AlternateContent>
        <mc:AlternateContent xmlns:mc="http://schemas.openxmlformats.org/markup-compatibility/2006">
          <mc:Choice Requires="x14">
            <control shapeId="2143" r:id="rId17" name="Drop Down 95">
              <controlPr locked="0" defaultSize="0" autoLine="0" autoPict="0">
                <anchor moveWithCells="1">
                  <from>
                    <xdr:col>1</xdr:col>
                    <xdr:colOff>22860</xdr:colOff>
                    <xdr:row>67</xdr:row>
                    <xdr:rowOff>7620</xdr:rowOff>
                  </from>
                  <to>
                    <xdr:col>7</xdr:col>
                    <xdr:colOff>640080</xdr:colOff>
                    <xdr:row>67</xdr:row>
                    <xdr:rowOff>220980</xdr:rowOff>
                  </to>
                </anchor>
              </controlPr>
            </control>
          </mc:Choice>
        </mc:AlternateContent>
        <mc:AlternateContent xmlns:mc="http://schemas.openxmlformats.org/markup-compatibility/2006">
          <mc:Choice Requires="x14">
            <control shapeId="2144" r:id="rId18" name="Drop Down 96">
              <controlPr locked="0" defaultSize="0" autoLine="0" autoPict="0">
                <anchor moveWithCells="1">
                  <from>
                    <xdr:col>1</xdr:col>
                    <xdr:colOff>22860</xdr:colOff>
                    <xdr:row>46</xdr:row>
                    <xdr:rowOff>7620</xdr:rowOff>
                  </from>
                  <to>
                    <xdr:col>7</xdr:col>
                    <xdr:colOff>640080</xdr:colOff>
                    <xdr:row>46</xdr:row>
                    <xdr:rowOff>220980</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9">
    <pageSetUpPr fitToPage="1"/>
  </sheetPr>
  <dimension ref="A1:H38"/>
  <sheetViews>
    <sheetView workbookViewId="0">
      <selection activeCell="A2" sqref="A2:G2"/>
    </sheetView>
  </sheetViews>
  <sheetFormatPr baseColWidth="10" defaultColWidth="11.44140625" defaultRowHeight="15.6" x14ac:dyDescent="0.3"/>
  <cols>
    <col min="1" max="7" width="12.6640625" style="1" customWidth="1"/>
    <col min="8" max="16384" width="11.44140625" style="1"/>
  </cols>
  <sheetData>
    <row r="1" spans="1:8" x14ac:dyDescent="0.3">
      <c r="A1" s="1" t="s">
        <v>17</v>
      </c>
      <c r="H1" s="83">
        <f>COUNTA(A2:G38)</f>
        <v>0</v>
      </c>
    </row>
    <row r="2" spans="1:8" x14ac:dyDescent="0.3">
      <c r="A2" s="145"/>
      <c r="B2" s="145"/>
      <c r="C2" s="145"/>
      <c r="D2" s="145"/>
      <c r="E2" s="145"/>
      <c r="F2" s="145"/>
      <c r="G2" s="145"/>
    </row>
    <row r="3" spans="1:8" x14ac:dyDescent="0.3">
      <c r="A3" s="145"/>
      <c r="B3" s="145"/>
      <c r="C3" s="145"/>
      <c r="D3" s="145"/>
      <c r="E3" s="145"/>
      <c r="F3" s="145"/>
      <c r="G3" s="145"/>
    </row>
    <row r="4" spans="1:8" x14ac:dyDescent="0.3">
      <c r="A4" s="145"/>
      <c r="B4" s="145"/>
      <c r="C4" s="145"/>
      <c r="D4" s="145"/>
      <c r="E4" s="145"/>
      <c r="F4" s="145"/>
      <c r="G4" s="145"/>
    </row>
    <row r="5" spans="1:8" x14ac:dyDescent="0.3">
      <c r="A5" s="145"/>
      <c r="B5" s="145"/>
      <c r="C5" s="145"/>
      <c r="D5" s="145"/>
      <c r="E5" s="145"/>
      <c r="F5" s="145"/>
      <c r="G5" s="145"/>
    </row>
    <row r="6" spans="1:8" x14ac:dyDescent="0.3">
      <c r="A6" s="145"/>
      <c r="B6" s="145"/>
      <c r="C6" s="145"/>
      <c r="D6" s="145"/>
      <c r="E6" s="145"/>
      <c r="F6" s="145"/>
      <c r="G6" s="145"/>
    </row>
    <row r="7" spans="1:8" x14ac:dyDescent="0.3">
      <c r="A7" s="145"/>
      <c r="B7" s="145"/>
      <c r="C7" s="145"/>
      <c r="D7" s="145"/>
      <c r="E7" s="145"/>
      <c r="F7" s="145"/>
      <c r="G7" s="145"/>
    </row>
    <row r="8" spans="1:8" x14ac:dyDescent="0.3">
      <c r="A8" s="145"/>
      <c r="B8" s="145"/>
      <c r="C8" s="145"/>
      <c r="D8" s="145"/>
      <c r="E8" s="145"/>
      <c r="F8" s="145"/>
      <c r="G8" s="145"/>
    </row>
    <row r="9" spans="1:8" x14ac:dyDescent="0.3">
      <c r="A9" s="145"/>
      <c r="B9" s="145"/>
      <c r="C9" s="145"/>
      <c r="D9" s="145"/>
      <c r="E9" s="145"/>
      <c r="F9" s="145"/>
      <c r="G9" s="145"/>
    </row>
    <row r="10" spans="1:8" x14ac:dyDescent="0.3">
      <c r="A10" s="145"/>
      <c r="B10" s="145"/>
      <c r="C10" s="145"/>
      <c r="D10" s="145"/>
      <c r="E10" s="145"/>
      <c r="F10" s="145"/>
      <c r="G10" s="145"/>
    </row>
    <row r="11" spans="1:8" x14ac:dyDescent="0.3">
      <c r="A11" s="145"/>
      <c r="B11" s="145"/>
      <c r="C11" s="145"/>
      <c r="D11" s="145"/>
      <c r="E11" s="145"/>
      <c r="F11" s="145"/>
      <c r="G11" s="145"/>
    </row>
    <row r="12" spans="1:8" x14ac:dyDescent="0.3">
      <c r="A12" s="145"/>
      <c r="B12" s="145"/>
      <c r="C12" s="145"/>
      <c r="D12" s="145"/>
      <c r="E12" s="145"/>
      <c r="F12" s="145"/>
      <c r="G12" s="145"/>
    </row>
    <row r="13" spans="1:8" x14ac:dyDescent="0.3">
      <c r="A13" s="145"/>
      <c r="B13" s="145"/>
      <c r="C13" s="145"/>
      <c r="D13" s="145"/>
      <c r="E13" s="145"/>
      <c r="F13" s="145"/>
      <c r="G13" s="145"/>
    </row>
    <row r="14" spans="1:8" x14ac:dyDescent="0.3">
      <c r="A14" s="145"/>
      <c r="B14" s="145"/>
      <c r="C14" s="145"/>
      <c r="D14" s="145"/>
      <c r="E14" s="145"/>
      <c r="F14" s="145"/>
      <c r="G14" s="145"/>
    </row>
    <row r="15" spans="1:8" x14ac:dyDescent="0.3">
      <c r="A15" s="145"/>
      <c r="B15" s="145"/>
      <c r="C15" s="145"/>
      <c r="D15" s="145"/>
      <c r="E15" s="145"/>
      <c r="F15" s="145"/>
      <c r="G15" s="145"/>
    </row>
    <row r="16" spans="1:8" x14ac:dyDescent="0.3">
      <c r="A16" s="145"/>
      <c r="B16" s="145"/>
      <c r="C16" s="145"/>
      <c r="D16" s="145"/>
      <c r="E16" s="145"/>
      <c r="F16" s="145"/>
      <c r="G16" s="145"/>
    </row>
    <row r="17" spans="1:7" x14ac:dyDescent="0.3">
      <c r="A17" s="145"/>
      <c r="B17" s="145"/>
      <c r="C17" s="145"/>
      <c r="D17" s="145"/>
      <c r="E17" s="145"/>
      <c r="F17" s="145"/>
      <c r="G17" s="145"/>
    </row>
    <row r="18" spans="1:7" x14ac:dyDescent="0.3">
      <c r="A18" s="145"/>
      <c r="B18" s="145"/>
      <c r="C18" s="145"/>
      <c r="D18" s="145"/>
      <c r="E18" s="145"/>
      <c r="F18" s="145"/>
      <c r="G18" s="145"/>
    </row>
    <row r="19" spans="1:7" x14ac:dyDescent="0.3">
      <c r="A19" s="145"/>
      <c r="B19" s="145"/>
      <c r="C19" s="145"/>
      <c r="D19" s="145"/>
      <c r="E19" s="145"/>
      <c r="F19" s="145"/>
      <c r="G19" s="145"/>
    </row>
    <row r="20" spans="1:7" x14ac:dyDescent="0.3">
      <c r="A20" s="145"/>
      <c r="B20" s="145"/>
      <c r="C20" s="145"/>
      <c r="D20" s="145"/>
      <c r="E20" s="145"/>
      <c r="F20" s="145"/>
      <c r="G20" s="145"/>
    </row>
    <row r="21" spans="1:7" x14ac:dyDescent="0.3">
      <c r="A21" s="145"/>
      <c r="B21" s="145"/>
      <c r="C21" s="145"/>
      <c r="D21" s="145"/>
      <c r="E21" s="145"/>
      <c r="F21" s="145"/>
      <c r="G21" s="145"/>
    </row>
    <row r="22" spans="1:7" x14ac:dyDescent="0.3">
      <c r="A22" s="145"/>
      <c r="B22" s="145"/>
      <c r="C22" s="145"/>
      <c r="D22" s="145"/>
      <c r="E22" s="145"/>
      <c r="F22" s="145"/>
      <c r="G22" s="145"/>
    </row>
    <row r="23" spans="1:7" x14ac:dyDescent="0.3">
      <c r="A23" s="145"/>
      <c r="B23" s="145"/>
      <c r="C23" s="145"/>
      <c r="D23" s="145"/>
      <c r="E23" s="145"/>
      <c r="F23" s="145"/>
      <c r="G23" s="145"/>
    </row>
    <row r="24" spans="1:7" x14ac:dyDescent="0.3">
      <c r="A24" s="145"/>
      <c r="B24" s="145"/>
      <c r="C24" s="145"/>
      <c r="D24" s="145"/>
      <c r="E24" s="145"/>
      <c r="F24" s="145"/>
      <c r="G24" s="145"/>
    </row>
    <row r="25" spans="1:7" x14ac:dyDescent="0.3">
      <c r="A25" s="145"/>
      <c r="B25" s="145"/>
      <c r="C25" s="145"/>
      <c r="D25" s="145"/>
      <c r="E25" s="145"/>
      <c r="F25" s="145"/>
      <c r="G25" s="145"/>
    </row>
    <row r="26" spans="1:7" x14ac:dyDescent="0.3">
      <c r="A26" s="145"/>
      <c r="B26" s="145"/>
      <c r="C26" s="145"/>
      <c r="D26" s="145"/>
      <c r="E26" s="145"/>
      <c r="F26" s="145"/>
      <c r="G26" s="145"/>
    </row>
    <row r="27" spans="1:7" x14ac:dyDescent="0.3">
      <c r="A27" s="145"/>
      <c r="B27" s="145"/>
      <c r="C27" s="145"/>
      <c r="D27" s="145"/>
      <c r="E27" s="145"/>
      <c r="F27" s="145"/>
      <c r="G27" s="145"/>
    </row>
    <row r="28" spans="1:7" x14ac:dyDescent="0.3">
      <c r="A28" s="145"/>
      <c r="B28" s="145"/>
      <c r="C28" s="145"/>
      <c r="D28" s="145"/>
      <c r="E28" s="145"/>
      <c r="F28" s="145"/>
      <c r="G28" s="145"/>
    </row>
    <row r="29" spans="1:7" x14ac:dyDescent="0.3">
      <c r="A29" s="145"/>
      <c r="B29" s="145"/>
      <c r="C29" s="145"/>
      <c r="D29" s="145"/>
      <c r="E29" s="145"/>
      <c r="F29" s="145"/>
      <c r="G29" s="145"/>
    </row>
    <row r="30" spans="1:7" x14ac:dyDescent="0.3">
      <c r="A30" s="145"/>
      <c r="B30" s="145"/>
      <c r="C30" s="145"/>
      <c r="D30" s="145"/>
      <c r="E30" s="145"/>
      <c r="F30" s="145"/>
      <c r="G30" s="145"/>
    </row>
    <row r="31" spans="1:7" x14ac:dyDescent="0.3">
      <c r="A31" s="145"/>
      <c r="B31" s="145"/>
      <c r="C31" s="145"/>
      <c r="D31" s="145"/>
      <c r="E31" s="145"/>
      <c r="F31" s="145"/>
      <c r="G31" s="145"/>
    </row>
    <row r="32" spans="1:7" x14ac:dyDescent="0.3">
      <c r="A32" s="145"/>
      <c r="B32" s="145"/>
      <c r="C32" s="145"/>
      <c r="D32" s="145"/>
      <c r="E32" s="145"/>
      <c r="F32" s="145"/>
      <c r="G32" s="145"/>
    </row>
    <row r="33" spans="1:7" x14ac:dyDescent="0.3">
      <c r="A33" s="145"/>
      <c r="B33" s="145"/>
      <c r="C33" s="145"/>
      <c r="D33" s="145"/>
      <c r="E33" s="145"/>
      <c r="F33" s="145"/>
      <c r="G33" s="145"/>
    </row>
    <row r="34" spans="1:7" x14ac:dyDescent="0.3">
      <c r="A34" s="145"/>
      <c r="B34" s="145"/>
      <c r="C34" s="145"/>
      <c r="D34" s="145"/>
      <c r="E34" s="145"/>
      <c r="F34" s="145"/>
      <c r="G34" s="145"/>
    </row>
    <row r="35" spans="1:7" x14ac:dyDescent="0.3">
      <c r="A35" s="145"/>
      <c r="B35" s="145"/>
      <c r="C35" s="145"/>
      <c r="D35" s="145"/>
      <c r="E35" s="145"/>
      <c r="F35" s="145"/>
      <c r="G35" s="145"/>
    </row>
    <row r="36" spans="1:7" x14ac:dyDescent="0.3">
      <c r="A36" s="145"/>
      <c r="B36" s="145"/>
      <c r="C36" s="145"/>
      <c r="D36" s="145"/>
      <c r="E36" s="145"/>
      <c r="F36" s="145"/>
      <c r="G36" s="145"/>
    </row>
    <row r="37" spans="1:7" x14ac:dyDescent="0.3">
      <c r="A37" s="145"/>
      <c r="B37" s="145"/>
      <c r="C37" s="145"/>
      <c r="D37" s="145"/>
      <c r="E37" s="145"/>
      <c r="F37" s="145"/>
      <c r="G37" s="145"/>
    </row>
    <row r="38" spans="1:7" x14ac:dyDescent="0.3">
      <c r="A38" s="145"/>
      <c r="B38" s="145"/>
      <c r="C38" s="145"/>
      <c r="D38" s="145"/>
      <c r="E38" s="145"/>
      <c r="F38" s="145"/>
      <c r="G38" s="145"/>
    </row>
  </sheetData>
  <sheetProtection password="CAA1" sheet="1" objects="1" scenarios="1"/>
  <mergeCells count="37">
    <mergeCell ref="A38:G38"/>
    <mergeCell ref="A34:G34"/>
    <mergeCell ref="A35:G35"/>
    <mergeCell ref="A36:G36"/>
    <mergeCell ref="A37:G37"/>
    <mergeCell ref="A30:G30"/>
    <mergeCell ref="A31:G31"/>
    <mergeCell ref="A32:G32"/>
    <mergeCell ref="A33:G33"/>
    <mergeCell ref="A26:G26"/>
    <mergeCell ref="A27:G27"/>
    <mergeCell ref="A28:G28"/>
    <mergeCell ref="A29:G29"/>
    <mergeCell ref="A22:G22"/>
    <mergeCell ref="A23:G23"/>
    <mergeCell ref="A24:G24"/>
    <mergeCell ref="A25:G25"/>
    <mergeCell ref="A18:G18"/>
    <mergeCell ref="A19:G19"/>
    <mergeCell ref="A20:G20"/>
    <mergeCell ref="A21:G21"/>
    <mergeCell ref="A15:G15"/>
    <mergeCell ref="A16:G16"/>
    <mergeCell ref="A17:G17"/>
    <mergeCell ref="A12:G12"/>
    <mergeCell ref="A13:G13"/>
    <mergeCell ref="A2:G2"/>
    <mergeCell ref="A3:G3"/>
    <mergeCell ref="A4:G4"/>
    <mergeCell ref="A5:G5"/>
    <mergeCell ref="A14:G14"/>
    <mergeCell ref="A10:G10"/>
    <mergeCell ref="A11:G11"/>
    <mergeCell ref="A6:G6"/>
    <mergeCell ref="A7:G7"/>
    <mergeCell ref="A8:G8"/>
    <mergeCell ref="A9:G9"/>
  </mergeCells>
  <phoneticPr fontId="0" type="noConversion"/>
  <pageMargins left="0.98425196850393704" right="0.59055118110236227" top="0.98425196850393704" bottom="0.98425196850393704" header="0.51181102362204722" footer="0.51181102362204722"/>
  <pageSetup paperSize="9" scale="97"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3"/>
  <sheetViews>
    <sheetView workbookViewId="0">
      <selection activeCell="A2" sqref="A2:G2"/>
    </sheetView>
  </sheetViews>
  <sheetFormatPr baseColWidth="10" defaultColWidth="11.44140625" defaultRowHeight="15.6" x14ac:dyDescent="0.3"/>
  <cols>
    <col min="1" max="1" width="16.109375" style="88" customWidth="1"/>
    <col min="2" max="2" width="55.109375" style="97" customWidth="1"/>
    <col min="3" max="256" width="11.44140625" style="88"/>
    <col min="257" max="257" width="16.109375" style="88" customWidth="1"/>
    <col min="258" max="258" width="55.109375" style="88" customWidth="1"/>
    <col min="259" max="512" width="11.44140625" style="88"/>
    <col min="513" max="513" width="16.109375" style="88" customWidth="1"/>
    <col min="514" max="514" width="55.109375" style="88" customWidth="1"/>
    <col min="515" max="768" width="11.44140625" style="88"/>
    <col min="769" max="769" width="16.109375" style="88" customWidth="1"/>
    <col min="770" max="770" width="55.109375" style="88" customWidth="1"/>
    <col min="771" max="1024" width="11.44140625" style="88"/>
    <col min="1025" max="1025" width="16.109375" style="88" customWidth="1"/>
    <col min="1026" max="1026" width="55.109375" style="88" customWidth="1"/>
    <col min="1027" max="1280" width="11.44140625" style="88"/>
    <col min="1281" max="1281" width="16.109375" style="88" customWidth="1"/>
    <col min="1282" max="1282" width="55.109375" style="88" customWidth="1"/>
    <col min="1283" max="1536" width="11.44140625" style="88"/>
    <col min="1537" max="1537" width="16.109375" style="88" customWidth="1"/>
    <col min="1538" max="1538" width="55.109375" style="88" customWidth="1"/>
    <col min="1539" max="1792" width="11.44140625" style="88"/>
    <col min="1793" max="1793" width="16.109375" style="88" customWidth="1"/>
    <col min="1794" max="1794" width="55.109375" style="88" customWidth="1"/>
    <col min="1795" max="2048" width="11.44140625" style="88"/>
    <col min="2049" max="2049" width="16.109375" style="88" customWidth="1"/>
    <col min="2050" max="2050" width="55.109375" style="88" customWidth="1"/>
    <col min="2051" max="2304" width="11.44140625" style="88"/>
    <col min="2305" max="2305" width="16.109375" style="88" customWidth="1"/>
    <col min="2306" max="2306" width="55.109375" style="88" customWidth="1"/>
    <col min="2307" max="2560" width="11.44140625" style="88"/>
    <col min="2561" max="2561" width="16.109375" style="88" customWidth="1"/>
    <col min="2562" max="2562" width="55.109375" style="88" customWidth="1"/>
    <col min="2563" max="2816" width="11.44140625" style="88"/>
    <col min="2817" max="2817" width="16.109375" style="88" customWidth="1"/>
    <col min="2818" max="2818" width="55.109375" style="88" customWidth="1"/>
    <col min="2819" max="3072" width="11.44140625" style="88"/>
    <col min="3073" max="3073" width="16.109375" style="88" customWidth="1"/>
    <col min="3074" max="3074" width="55.109375" style="88" customWidth="1"/>
    <col min="3075" max="3328" width="11.44140625" style="88"/>
    <col min="3329" max="3329" width="16.109375" style="88" customWidth="1"/>
    <col min="3330" max="3330" width="55.109375" style="88" customWidth="1"/>
    <col min="3331" max="3584" width="11.44140625" style="88"/>
    <col min="3585" max="3585" width="16.109375" style="88" customWidth="1"/>
    <col min="3586" max="3586" width="55.109375" style="88" customWidth="1"/>
    <col min="3587" max="3840" width="11.44140625" style="88"/>
    <col min="3841" max="3841" width="16.109375" style="88" customWidth="1"/>
    <col min="3842" max="3842" width="55.109375" style="88" customWidth="1"/>
    <col min="3843" max="4096" width="11.44140625" style="88"/>
    <col min="4097" max="4097" width="16.109375" style="88" customWidth="1"/>
    <col min="4098" max="4098" width="55.109375" style="88" customWidth="1"/>
    <col min="4099" max="4352" width="11.44140625" style="88"/>
    <col min="4353" max="4353" width="16.109375" style="88" customWidth="1"/>
    <col min="4354" max="4354" width="55.109375" style="88" customWidth="1"/>
    <col min="4355" max="4608" width="11.44140625" style="88"/>
    <col min="4609" max="4609" width="16.109375" style="88" customWidth="1"/>
    <col min="4610" max="4610" width="55.109375" style="88" customWidth="1"/>
    <col min="4611" max="4864" width="11.44140625" style="88"/>
    <col min="4865" max="4865" width="16.109375" style="88" customWidth="1"/>
    <col min="4866" max="4866" width="55.109375" style="88" customWidth="1"/>
    <col min="4867" max="5120" width="11.44140625" style="88"/>
    <col min="5121" max="5121" width="16.109375" style="88" customWidth="1"/>
    <col min="5122" max="5122" width="55.109375" style="88" customWidth="1"/>
    <col min="5123" max="5376" width="11.44140625" style="88"/>
    <col min="5377" max="5377" width="16.109375" style="88" customWidth="1"/>
    <col min="5378" max="5378" width="55.109375" style="88" customWidth="1"/>
    <col min="5379" max="5632" width="11.44140625" style="88"/>
    <col min="5633" max="5633" width="16.109375" style="88" customWidth="1"/>
    <col min="5634" max="5634" width="55.109375" style="88" customWidth="1"/>
    <col min="5635" max="5888" width="11.44140625" style="88"/>
    <col min="5889" max="5889" width="16.109375" style="88" customWidth="1"/>
    <col min="5890" max="5890" width="55.109375" style="88" customWidth="1"/>
    <col min="5891" max="6144" width="11.44140625" style="88"/>
    <col min="6145" max="6145" width="16.109375" style="88" customWidth="1"/>
    <col min="6146" max="6146" width="55.109375" style="88" customWidth="1"/>
    <col min="6147" max="6400" width="11.44140625" style="88"/>
    <col min="6401" max="6401" width="16.109375" style="88" customWidth="1"/>
    <col min="6402" max="6402" width="55.109375" style="88" customWidth="1"/>
    <col min="6403" max="6656" width="11.44140625" style="88"/>
    <col min="6657" max="6657" width="16.109375" style="88" customWidth="1"/>
    <col min="6658" max="6658" width="55.109375" style="88" customWidth="1"/>
    <col min="6659" max="6912" width="11.44140625" style="88"/>
    <col min="6913" max="6913" width="16.109375" style="88" customWidth="1"/>
    <col min="6914" max="6914" width="55.109375" style="88" customWidth="1"/>
    <col min="6915" max="7168" width="11.44140625" style="88"/>
    <col min="7169" max="7169" width="16.109375" style="88" customWidth="1"/>
    <col min="7170" max="7170" width="55.109375" style="88" customWidth="1"/>
    <col min="7171" max="7424" width="11.44140625" style="88"/>
    <col min="7425" max="7425" width="16.109375" style="88" customWidth="1"/>
    <col min="7426" max="7426" width="55.109375" style="88" customWidth="1"/>
    <col min="7427" max="7680" width="11.44140625" style="88"/>
    <col min="7681" max="7681" width="16.109375" style="88" customWidth="1"/>
    <col min="7682" max="7682" width="55.109375" style="88" customWidth="1"/>
    <col min="7683" max="7936" width="11.44140625" style="88"/>
    <col min="7937" max="7937" width="16.109375" style="88" customWidth="1"/>
    <col min="7938" max="7938" width="55.109375" style="88" customWidth="1"/>
    <col min="7939" max="8192" width="11.44140625" style="88"/>
    <col min="8193" max="8193" width="16.109375" style="88" customWidth="1"/>
    <col min="8194" max="8194" width="55.109375" style="88" customWidth="1"/>
    <col min="8195" max="8448" width="11.44140625" style="88"/>
    <col min="8449" max="8449" width="16.109375" style="88" customWidth="1"/>
    <col min="8450" max="8450" width="55.109375" style="88" customWidth="1"/>
    <col min="8451" max="8704" width="11.44140625" style="88"/>
    <col min="8705" max="8705" width="16.109375" style="88" customWidth="1"/>
    <col min="8706" max="8706" width="55.109375" style="88" customWidth="1"/>
    <col min="8707" max="8960" width="11.44140625" style="88"/>
    <col min="8961" max="8961" width="16.109375" style="88" customWidth="1"/>
    <col min="8962" max="8962" width="55.109375" style="88" customWidth="1"/>
    <col min="8963" max="9216" width="11.44140625" style="88"/>
    <col min="9217" max="9217" width="16.109375" style="88" customWidth="1"/>
    <col min="9218" max="9218" width="55.109375" style="88" customWidth="1"/>
    <col min="9219" max="9472" width="11.44140625" style="88"/>
    <col min="9473" max="9473" width="16.109375" style="88" customWidth="1"/>
    <col min="9474" max="9474" width="55.109375" style="88" customWidth="1"/>
    <col min="9475" max="9728" width="11.44140625" style="88"/>
    <col min="9729" max="9729" width="16.109375" style="88" customWidth="1"/>
    <col min="9730" max="9730" width="55.109375" style="88" customWidth="1"/>
    <col min="9731" max="9984" width="11.44140625" style="88"/>
    <col min="9985" max="9985" width="16.109375" style="88" customWidth="1"/>
    <col min="9986" max="9986" width="55.109375" style="88" customWidth="1"/>
    <col min="9987" max="10240" width="11.44140625" style="88"/>
    <col min="10241" max="10241" width="16.109375" style="88" customWidth="1"/>
    <col min="10242" max="10242" width="55.109375" style="88" customWidth="1"/>
    <col min="10243" max="10496" width="11.44140625" style="88"/>
    <col min="10497" max="10497" width="16.109375" style="88" customWidth="1"/>
    <col min="10498" max="10498" width="55.109375" style="88" customWidth="1"/>
    <col min="10499" max="10752" width="11.44140625" style="88"/>
    <col min="10753" max="10753" width="16.109375" style="88" customWidth="1"/>
    <col min="10754" max="10754" width="55.109375" style="88" customWidth="1"/>
    <col min="10755" max="11008" width="11.44140625" style="88"/>
    <col min="11009" max="11009" width="16.109375" style="88" customWidth="1"/>
    <col min="11010" max="11010" width="55.109375" style="88" customWidth="1"/>
    <col min="11011" max="11264" width="11.44140625" style="88"/>
    <col min="11265" max="11265" width="16.109375" style="88" customWidth="1"/>
    <col min="11266" max="11266" width="55.109375" style="88" customWidth="1"/>
    <col min="11267" max="11520" width="11.44140625" style="88"/>
    <col min="11521" max="11521" width="16.109375" style="88" customWidth="1"/>
    <col min="11522" max="11522" width="55.109375" style="88" customWidth="1"/>
    <col min="11523" max="11776" width="11.44140625" style="88"/>
    <col min="11777" max="11777" width="16.109375" style="88" customWidth="1"/>
    <col min="11778" max="11778" width="55.109375" style="88" customWidth="1"/>
    <col min="11779" max="12032" width="11.44140625" style="88"/>
    <col min="12033" max="12033" width="16.109375" style="88" customWidth="1"/>
    <col min="12034" max="12034" width="55.109375" style="88" customWidth="1"/>
    <col min="12035" max="12288" width="11.44140625" style="88"/>
    <col min="12289" max="12289" width="16.109375" style="88" customWidth="1"/>
    <col min="12290" max="12290" width="55.109375" style="88" customWidth="1"/>
    <col min="12291" max="12544" width="11.44140625" style="88"/>
    <col min="12545" max="12545" width="16.109375" style="88" customWidth="1"/>
    <col min="12546" max="12546" width="55.109375" style="88" customWidth="1"/>
    <col min="12547" max="12800" width="11.44140625" style="88"/>
    <col min="12801" max="12801" width="16.109375" style="88" customWidth="1"/>
    <col min="12802" max="12802" width="55.109375" style="88" customWidth="1"/>
    <col min="12803" max="13056" width="11.44140625" style="88"/>
    <col min="13057" max="13057" width="16.109375" style="88" customWidth="1"/>
    <col min="13058" max="13058" width="55.109375" style="88" customWidth="1"/>
    <col min="13059" max="13312" width="11.44140625" style="88"/>
    <col min="13313" max="13313" width="16.109375" style="88" customWidth="1"/>
    <col min="13314" max="13314" width="55.109375" style="88" customWidth="1"/>
    <col min="13315" max="13568" width="11.44140625" style="88"/>
    <col min="13569" max="13569" width="16.109375" style="88" customWidth="1"/>
    <col min="13570" max="13570" width="55.109375" style="88" customWidth="1"/>
    <col min="13571" max="13824" width="11.44140625" style="88"/>
    <col min="13825" max="13825" width="16.109375" style="88" customWidth="1"/>
    <col min="13826" max="13826" width="55.109375" style="88" customWidth="1"/>
    <col min="13827" max="14080" width="11.44140625" style="88"/>
    <col min="14081" max="14081" width="16.109375" style="88" customWidth="1"/>
    <col min="14082" max="14082" width="55.109375" style="88" customWidth="1"/>
    <col min="14083" max="14336" width="11.44140625" style="88"/>
    <col min="14337" max="14337" width="16.109375" style="88" customWidth="1"/>
    <col min="14338" max="14338" width="55.109375" style="88" customWidth="1"/>
    <col min="14339" max="14592" width="11.44140625" style="88"/>
    <col min="14593" max="14593" width="16.109375" style="88" customWidth="1"/>
    <col min="14594" max="14594" width="55.109375" style="88" customWidth="1"/>
    <col min="14595" max="14848" width="11.44140625" style="88"/>
    <col min="14849" max="14849" width="16.109375" style="88" customWidth="1"/>
    <col min="14850" max="14850" width="55.109375" style="88" customWidth="1"/>
    <col min="14851" max="15104" width="11.44140625" style="88"/>
    <col min="15105" max="15105" width="16.109375" style="88" customWidth="1"/>
    <col min="15106" max="15106" width="55.109375" style="88" customWidth="1"/>
    <col min="15107" max="15360" width="11.44140625" style="88"/>
    <col min="15361" max="15361" width="16.109375" style="88" customWidth="1"/>
    <col min="15362" max="15362" width="55.109375" style="88" customWidth="1"/>
    <col min="15363" max="15616" width="11.44140625" style="88"/>
    <col min="15617" max="15617" width="16.109375" style="88" customWidth="1"/>
    <col min="15618" max="15618" width="55.109375" style="88" customWidth="1"/>
    <col min="15619" max="15872" width="11.44140625" style="88"/>
    <col min="15873" max="15873" width="16.109375" style="88" customWidth="1"/>
    <col min="15874" max="15874" width="55.109375" style="88" customWidth="1"/>
    <col min="15875" max="16128" width="11.44140625" style="88"/>
    <col min="16129" max="16129" width="16.109375" style="88" customWidth="1"/>
    <col min="16130" max="16130" width="55.109375" style="88" customWidth="1"/>
    <col min="16131" max="16384" width="11.44140625" style="88"/>
  </cols>
  <sheetData>
    <row r="1" spans="1:3" ht="16.2" thickBot="1" x14ac:dyDescent="0.35">
      <c r="A1" s="86" t="s">
        <v>304</v>
      </c>
      <c r="B1" s="87">
        <v>7</v>
      </c>
      <c r="C1" s="88">
        <f>MAX($A$3:$A$9)-1</f>
        <v>6</v>
      </c>
    </row>
    <row r="2" spans="1:3" ht="16.2" thickTop="1" x14ac:dyDescent="0.3">
      <c r="A2" s="89" t="s">
        <v>34</v>
      </c>
      <c r="B2" s="90" t="s">
        <v>35</v>
      </c>
      <c r="C2" s="88" t="s">
        <v>36</v>
      </c>
    </row>
    <row r="3" spans="1:3" x14ac:dyDescent="0.3">
      <c r="A3" s="25">
        <v>1</v>
      </c>
      <c r="B3" s="93" t="s">
        <v>299</v>
      </c>
      <c r="C3" s="94"/>
    </row>
    <row r="4" spans="1:3" x14ac:dyDescent="0.3">
      <c r="A4" s="92">
        <v>2</v>
      </c>
      <c r="B4" s="93" t="s">
        <v>300</v>
      </c>
      <c r="C4" s="95" t="s">
        <v>38</v>
      </c>
    </row>
    <row r="5" spans="1:3" x14ac:dyDescent="0.3">
      <c r="A5" s="92">
        <v>3</v>
      </c>
      <c r="B5" s="93" t="s">
        <v>301</v>
      </c>
      <c r="C5" s="94"/>
    </row>
    <row r="6" spans="1:3" x14ac:dyDescent="0.3">
      <c r="A6" s="25">
        <v>4</v>
      </c>
      <c r="B6" s="93" t="s">
        <v>302</v>
      </c>
      <c r="C6" s="95" t="s">
        <v>38</v>
      </c>
    </row>
    <row r="7" spans="1:3" x14ac:dyDescent="0.3">
      <c r="A7" s="92">
        <v>5</v>
      </c>
      <c r="B7" s="93" t="s">
        <v>303</v>
      </c>
      <c r="C7" s="95"/>
    </row>
    <row r="8" spans="1:3" x14ac:dyDescent="0.3">
      <c r="A8" s="92">
        <v>6</v>
      </c>
      <c r="B8" s="91" t="s">
        <v>4</v>
      </c>
    </row>
    <row r="9" spans="1:3" x14ac:dyDescent="0.3">
      <c r="A9" s="92">
        <v>7</v>
      </c>
      <c r="B9" s="96"/>
    </row>
    <row r="10" spans="1:3" x14ac:dyDescent="0.3">
      <c r="A10" s="92"/>
    </row>
    <row r="11" spans="1:3" x14ac:dyDescent="0.3">
      <c r="A11" s="92"/>
    </row>
    <row r="12" spans="1:3" x14ac:dyDescent="0.3">
      <c r="A12" s="92"/>
    </row>
    <row r="13" spans="1:3" x14ac:dyDescent="0.3">
      <c r="A13" s="92"/>
    </row>
  </sheetData>
  <pageMargins left="0.78740157499999996" right="0.78740157499999996" top="0.984251969" bottom="0.984251969" header="0.4921259845" footer="0.4921259845"/>
  <pageSetup paperSize="9" orientation="portrait"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0"/>
  <dimension ref="A1:C23"/>
  <sheetViews>
    <sheetView workbookViewId="0">
      <selection activeCell="A2" sqref="A2:G2"/>
    </sheetView>
  </sheetViews>
  <sheetFormatPr baseColWidth="10" defaultColWidth="11.44140625" defaultRowHeight="15.6" x14ac:dyDescent="0.3"/>
  <cols>
    <col min="1" max="1" width="24.44140625" style="20" customWidth="1"/>
    <col min="2" max="2" width="55.109375" style="21" customWidth="1"/>
    <col min="3" max="16384" width="11.44140625" style="20"/>
  </cols>
  <sheetData>
    <row r="1" spans="1:3" ht="55.8" thickBot="1" x14ac:dyDescent="0.35">
      <c r="A1" s="30" t="str">
        <f>Ergebnisse!A21</f>
        <v>Wasser 
(bei Gehalten &lt; 1,0 g genügt die Agabe von 2 signifikanten Stellen)</v>
      </c>
      <c r="B1" s="29">
        <v>21</v>
      </c>
      <c r="C1" s="20">
        <f>MAX($A$3:$A$23)-1</f>
        <v>20</v>
      </c>
    </row>
    <row r="2" spans="1:3" ht="16.2" thickTop="1" x14ac:dyDescent="0.25">
      <c r="A2" s="36"/>
      <c r="B2" s="26" t="s">
        <v>35</v>
      </c>
      <c r="C2" s="20" t="s">
        <v>37</v>
      </c>
    </row>
    <row r="3" spans="1:3" x14ac:dyDescent="0.3">
      <c r="A3" s="25">
        <v>1</v>
      </c>
      <c r="B3" s="62" t="s">
        <v>90</v>
      </c>
      <c r="C3" s="21"/>
    </row>
    <row r="4" spans="1:3" x14ac:dyDescent="0.3">
      <c r="A4" s="25">
        <v>2</v>
      </c>
      <c r="B4" s="35" t="s">
        <v>91</v>
      </c>
      <c r="C4" s="21" t="s">
        <v>38</v>
      </c>
    </row>
    <row r="5" spans="1:3" x14ac:dyDescent="0.3">
      <c r="A5" s="25">
        <v>3</v>
      </c>
      <c r="B5" s="35" t="s">
        <v>128</v>
      </c>
      <c r="C5" s="38"/>
    </row>
    <row r="6" spans="1:3" x14ac:dyDescent="0.3">
      <c r="A6" s="25">
        <v>4</v>
      </c>
      <c r="B6" s="35" t="s">
        <v>129</v>
      </c>
      <c r="C6" s="38" t="s">
        <v>38</v>
      </c>
    </row>
    <row r="7" spans="1:3" x14ac:dyDescent="0.3">
      <c r="A7" s="25">
        <v>5</v>
      </c>
      <c r="B7" s="35" t="s">
        <v>89</v>
      </c>
      <c r="C7" s="38"/>
    </row>
    <row r="8" spans="1:3" x14ac:dyDescent="0.3">
      <c r="A8" s="25">
        <v>6</v>
      </c>
      <c r="B8" s="35" t="s">
        <v>276</v>
      </c>
      <c r="C8" s="38"/>
    </row>
    <row r="9" spans="1:3" x14ac:dyDescent="0.3">
      <c r="A9" s="25">
        <v>7</v>
      </c>
      <c r="B9" s="35" t="s">
        <v>69</v>
      </c>
      <c r="C9" s="38"/>
    </row>
    <row r="10" spans="1:3" x14ac:dyDescent="0.3">
      <c r="A10" s="25">
        <v>8</v>
      </c>
      <c r="B10" s="35" t="s">
        <v>68</v>
      </c>
      <c r="C10" s="38" t="s">
        <v>38</v>
      </c>
    </row>
    <row r="11" spans="1:3" x14ac:dyDescent="0.3">
      <c r="A11" s="25">
        <v>9</v>
      </c>
      <c r="B11" s="35" t="s">
        <v>135</v>
      </c>
      <c r="C11" s="38"/>
    </row>
    <row r="12" spans="1:3" x14ac:dyDescent="0.3">
      <c r="A12" s="25">
        <v>10</v>
      </c>
      <c r="B12" s="35" t="s">
        <v>131</v>
      </c>
      <c r="C12" s="38" t="s">
        <v>38</v>
      </c>
    </row>
    <row r="13" spans="1:3" ht="13.8" x14ac:dyDescent="0.25">
      <c r="A13" s="25">
        <v>11</v>
      </c>
      <c r="B13" s="35" t="s">
        <v>134</v>
      </c>
    </row>
    <row r="14" spans="1:3" ht="13.8" x14ac:dyDescent="0.25">
      <c r="A14" s="25">
        <v>12</v>
      </c>
      <c r="B14" s="35" t="s">
        <v>133</v>
      </c>
      <c r="C14" s="20" t="s">
        <v>38</v>
      </c>
    </row>
    <row r="15" spans="1:3" x14ac:dyDescent="0.3">
      <c r="A15" s="25">
        <v>13</v>
      </c>
      <c r="B15" s="35" t="s">
        <v>130</v>
      </c>
      <c r="C15" s="38"/>
    </row>
    <row r="16" spans="1:3" ht="13.8" x14ac:dyDescent="0.25">
      <c r="A16" s="25">
        <v>14</v>
      </c>
      <c r="B16" s="35" t="s">
        <v>132</v>
      </c>
    </row>
    <row r="17" spans="1:3" ht="26.4" x14ac:dyDescent="0.25">
      <c r="A17" s="25">
        <v>15</v>
      </c>
      <c r="B17" s="59" t="s">
        <v>151</v>
      </c>
    </row>
    <row r="18" spans="1:3" ht="13.8" x14ac:dyDescent="0.25">
      <c r="A18" s="25">
        <v>16</v>
      </c>
      <c r="B18" s="59" t="s">
        <v>194</v>
      </c>
    </row>
    <row r="19" spans="1:3" ht="13.8" x14ac:dyDescent="0.25">
      <c r="A19" s="25">
        <v>17</v>
      </c>
      <c r="B19" s="59" t="s">
        <v>195</v>
      </c>
    </row>
    <row r="20" spans="1:3" ht="13.8" x14ac:dyDescent="0.25">
      <c r="A20" s="25">
        <v>18</v>
      </c>
      <c r="B20" s="59" t="s">
        <v>242</v>
      </c>
    </row>
    <row r="21" spans="1:3" ht="13.8" x14ac:dyDescent="0.25">
      <c r="A21" s="25">
        <v>19</v>
      </c>
      <c r="B21" s="59" t="s">
        <v>272</v>
      </c>
    </row>
    <row r="22" spans="1:3" ht="13.8" x14ac:dyDescent="0.25">
      <c r="A22" s="25">
        <v>20</v>
      </c>
      <c r="B22" s="35" t="s">
        <v>4</v>
      </c>
      <c r="C22" s="37"/>
    </row>
    <row r="23" spans="1:3" x14ac:dyDescent="0.25">
      <c r="A23" s="25">
        <v>21</v>
      </c>
      <c r="B23" s="23"/>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1"/>
  <dimension ref="A1:C22"/>
  <sheetViews>
    <sheetView workbookViewId="0">
      <selection activeCell="A2" sqref="A2:G2"/>
    </sheetView>
  </sheetViews>
  <sheetFormatPr baseColWidth="10" defaultColWidth="11.44140625" defaultRowHeight="15.6" x14ac:dyDescent="0.3"/>
  <cols>
    <col min="1" max="1" width="13.109375" style="21" customWidth="1"/>
    <col min="2" max="2" width="55.109375" style="20" customWidth="1"/>
    <col min="3" max="16384" width="11.44140625" style="21"/>
  </cols>
  <sheetData>
    <row r="1" spans="1:3" ht="31.8" thickBot="1" x14ac:dyDescent="0.35">
      <c r="A1" s="27" t="str">
        <f>Ergebnisse!A22</f>
        <v>Saccharose, wasserfrei</v>
      </c>
      <c r="B1" s="29">
        <v>19</v>
      </c>
      <c r="C1" s="21">
        <f>MAX($A$3:$A$21)-1</f>
        <v>18</v>
      </c>
    </row>
    <row r="2" spans="1:3" ht="16.2" thickTop="1" x14ac:dyDescent="0.3">
      <c r="A2" s="26" t="s">
        <v>34</v>
      </c>
      <c r="B2" s="26" t="s">
        <v>35</v>
      </c>
      <c r="C2" s="21" t="s">
        <v>36</v>
      </c>
    </row>
    <row r="3" spans="1:3" ht="26.4" x14ac:dyDescent="0.3">
      <c r="A3" s="25">
        <v>1</v>
      </c>
      <c r="B3" s="35" t="s">
        <v>196</v>
      </c>
    </row>
    <row r="4" spans="1:3" ht="26.4" x14ac:dyDescent="0.3">
      <c r="A4" s="25">
        <v>2</v>
      </c>
      <c r="B4" s="35" t="s">
        <v>255</v>
      </c>
    </row>
    <row r="5" spans="1:3" ht="26.4" x14ac:dyDescent="0.3">
      <c r="A5" s="25">
        <v>3</v>
      </c>
      <c r="B5" s="35" t="s">
        <v>256</v>
      </c>
      <c r="C5" s="38"/>
    </row>
    <row r="6" spans="1:3" x14ac:dyDescent="0.3">
      <c r="A6" s="25">
        <v>4</v>
      </c>
      <c r="B6" s="35" t="s">
        <v>144</v>
      </c>
      <c r="C6" s="38"/>
    </row>
    <row r="7" spans="1:3" x14ac:dyDescent="0.3">
      <c r="A7" s="25">
        <v>5</v>
      </c>
      <c r="B7" s="35" t="s">
        <v>205</v>
      </c>
      <c r="C7" s="38"/>
    </row>
    <row r="8" spans="1:3" x14ac:dyDescent="0.3">
      <c r="A8" s="25">
        <v>6</v>
      </c>
      <c r="B8" s="35" t="s">
        <v>224</v>
      </c>
      <c r="C8" s="38"/>
    </row>
    <row r="9" spans="1:3" x14ac:dyDescent="0.3">
      <c r="A9" s="25">
        <v>7</v>
      </c>
      <c r="B9" s="35" t="s">
        <v>152</v>
      </c>
      <c r="C9" s="38"/>
    </row>
    <row r="10" spans="1:3" x14ac:dyDescent="0.3">
      <c r="A10" s="25">
        <v>8</v>
      </c>
      <c r="B10" s="35" t="s">
        <v>143</v>
      </c>
      <c r="C10" s="38"/>
    </row>
    <row r="11" spans="1:3" x14ac:dyDescent="0.3">
      <c r="A11" s="25">
        <v>9</v>
      </c>
      <c r="B11" s="35" t="s">
        <v>145</v>
      </c>
      <c r="C11" s="38"/>
    </row>
    <row r="12" spans="1:3" x14ac:dyDescent="0.3">
      <c r="A12" s="25">
        <v>10</v>
      </c>
      <c r="B12" s="35" t="s">
        <v>153</v>
      </c>
      <c r="C12" s="38"/>
    </row>
    <row r="13" spans="1:3" ht="26.4" x14ac:dyDescent="0.3">
      <c r="A13" s="25">
        <v>11</v>
      </c>
      <c r="B13" s="35" t="s">
        <v>154</v>
      </c>
      <c r="C13" s="38"/>
    </row>
    <row r="14" spans="1:3" ht="26.4" x14ac:dyDescent="0.3">
      <c r="A14" s="25">
        <v>12</v>
      </c>
      <c r="B14" s="35" t="s">
        <v>296</v>
      </c>
      <c r="C14" s="38"/>
    </row>
    <row r="15" spans="1:3" x14ac:dyDescent="0.3">
      <c r="A15" s="25">
        <v>13</v>
      </c>
      <c r="B15" s="35" t="s">
        <v>186</v>
      </c>
      <c r="C15" s="38"/>
    </row>
    <row r="16" spans="1:3" x14ac:dyDescent="0.3">
      <c r="A16" s="25">
        <v>14</v>
      </c>
      <c r="B16" s="35" t="s">
        <v>223</v>
      </c>
      <c r="C16" s="38"/>
    </row>
    <row r="17" spans="1:3" x14ac:dyDescent="0.3">
      <c r="A17" s="25">
        <v>15</v>
      </c>
      <c r="B17" s="35" t="s">
        <v>251</v>
      </c>
      <c r="C17" s="38"/>
    </row>
    <row r="18" spans="1:3" x14ac:dyDescent="0.3">
      <c r="A18" s="25">
        <v>16</v>
      </c>
      <c r="B18" s="35" t="s">
        <v>250</v>
      </c>
      <c r="C18" s="38" t="s">
        <v>38</v>
      </c>
    </row>
    <row r="19" spans="1:3" x14ac:dyDescent="0.3">
      <c r="A19" s="25">
        <v>17</v>
      </c>
      <c r="B19" s="35" t="s">
        <v>268</v>
      </c>
      <c r="C19" s="38"/>
    </row>
    <row r="20" spans="1:3" x14ac:dyDescent="0.3">
      <c r="A20" s="25">
        <v>18</v>
      </c>
      <c r="B20" s="35" t="s">
        <v>64</v>
      </c>
      <c r="C20" s="38"/>
    </row>
    <row r="21" spans="1:3" x14ac:dyDescent="0.3">
      <c r="A21" s="25">
        <v>19</v>
      </c>
      <c r="B21" s="35"/>
      <c r="C21" s="20"/>
    </row>
    <row r="22" spans="1:3" x14ac:dyDescent="0.3">
      <c r="B22" s="35"/>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2"/>
  <dimension ref="A1:C24"/>
  <sheetViews>
    <sheetView workbookViewId="0">
      <selection activeCell="A2" sqref="A2:G2"/>
    </sheetView>
  </sheetViews>
  <sheetFormatPr baseColWidth="10" defaultColWidth="11.44140625" defaultRowHeight="15.6" x14ac:dyDescent="0.3"/>
  <cols>
    <col min="1" max="1" width="16.6640625" style="21" customWidth="1"/>
    <col min="2" max="2" width="64.44140625" style="21" customWidth="1"/>
    <col min="3" max="3" width="6.88671875" style="21" bestFit="1" customWidth="1"/>
    <col min="4" max="16384" width="11.44140625" style="21"/>
  </cols>
  <sheetData>
    <row r="1" spans="1:3" ht="31.8" thickBot="1" x14ac:dyDescent="0.35">
      <c r="A1" s="27" t="str">
        <f>Ergebnisse!A23</f>
        <v>Lactose, wasserfrei</v>
      </c>
      <c r="B1" s="29">
        <v>22</v>
      </c>
      <c r="C1" s="21">
        <f>MAX($A$3:$A$24)-1</f>
        <v>21</v>
      </c>
    </row>
    <row r="2" spans="1:3" ht="16.2" thickTop="1" x14ac:dyDescent="0.3">
      <c r="A2" s="26" t="s">
        <v>34</v>
      </c>
      <c r="B2" s="26" t="s">
        <v>35</v>
      </c>
      <c r="C2" s="21" t="s">
        <v>36</v>
      </c>
    </row>
    <row r="3" spans="1:3" x14ac:dyDescent="0.3">
      <c r="A3" s="25">
        <v>1</v>
      </c>
      <c r="B3" s="35" t="s">
        <v>181</v>
      </c>
    </row>
    <row r="4" spans="1:3" x14ac:dyDescent="0.3">
      <c r="A4" s="25">
        <v>2</v>
      </c>
      <c r="B4" s="35" t="s">
        <v>182</v>
      </c>
      <c r="C4" s="21" t="s">
        <v>38</v>
      </c>
    </row>
    <row r="5" spans="1:3" x14ac:dyDescent="0.3">
      <c r="A5" s="25">
        <v>3</v>
      </c>
      <c r="B5" s="35" t="s">
        <v>150</v>
      </c>
      <c r="C5" s="38"/>
    </row>
    <row r="6" spans="1:3" x14ac:dyDescent="0.3">
      <c r="A6" s="25">
        <v>4</v>
      </c>
      <c r="B6" s="35" t="s">
        <v>148</v>
      </c>
      <c r="C6" s="38"/>
    </row>
    <row r="7" spans="1:3" x14ac:dyDescent="0.3">
      <c r="A7" s="25">
        <v>5</v>
      </c>
      <c r="B7" s="35" t="s">
        <v>147</v>
      </c>
      <c r="C7" s="38"/>
    </row>
    <row r="8" spans="1:3" x14ac:dyDescent="0.3">
      <c r="A8" s="25">
        <v>6</v>
      </c>
      <c r="B8" s="35" t="s">
        <v>183</v>
      </c>
      <c r="C8" s="38"/>
    </row>
    <row r="9" spans="1:3" x14ac:dyDescent="0.3">
      <c r="A9" s="25">
        <v>7</v>
      </c>
      <c r="B9" s="35" t="s">
        <v>143</v>
      </c>
      <c r="C9" s="38"/>
    </row>
    <row r="10" spans="1:3" x14ac:dyDescent="0.3">
      <c r="A10" s="25">
        <v>8</v>
      </c>
      <c r="B10" s="35" t="s">
        <v>149</v>
      </c>
      <c r="C10" s="38"/>
    </row>
    <row r="11" spans="1:3" ht="26.4" x14ac:dyDescent="0.3">
      <c r="A11" s="25">
        <v>9</v>
      </c>
      <c r="B11" s="35" t="s">
        <v>154</v>
      </c>
      <c r="C11" s="38"/>
    </row>
    <row r="12" spans="1:3" ht="26.4" x14ac:dyDescent="0.3">
      <c r="A12" s="25">
        <v>10</v>
      </c>
      <c r="B12" s="35" t="s">
        <v>296</v>
      </c>
      <c r="C12" s="38"/>
    </row>
    <row r="13" spans="1:3" x14ac:dyDescent="0.3">
      <c r="A13" s="25">
        <v>11</v>
      </c>
      <c r="B13" s="35" t="s">
        <v>186</v>
      </c>
      <c r="C13" s="38"/>
    </row>
    <row r="14" spans="1:3" x14ac:dyDescent="0.3">
      <c r="A14" s="25">
        <v>12</v>
      </c>
      <c r="B14" s="35" t="s">
        <v>223</v>
      </c>
      <c r="C14" s="38"/>
    </row>
    <row r="15" spans="1:3" x14ac:dyDescent="0.3">
      <c r="A15" s="25">
        <v>13</v>
      </c>
      <c r="B15" s="35" t="s">
        <v>224</v>
      </c>
      <c r="C15" s="38"/>
    </row>
    <row r="16" spans="1:3" x14ac:dyDescent="0.3">
      <c r="A16" s="25">
        <v>14</v>
      </c>
      <c r="B16" s="35" t="s">
        <v>225</v>
      </c>
      <c r="C16" s="38"/>
    </row>
    <row r="17" spans="1:3" x14ac:dyDescent="0.3">
      <c r="A17" s="25">
        <v>15</v>
      </c>
      <c r="B17" s="35" t="s">
        <v>243</v>
      </c>
      <c r="C17" s="38"/>
    </row>
    <row r="18" spans="1:3" x14ac:dyDescent="0.3">
      <c r="A18" s="25">
        <v>16</v>
      </c>
      <c r="B18" s="35" t="s">
        <v>251</v>
      </c>
      <c r="C18" s="38"/>
    </row>
    <row r="19" spans="1:3" x14ac:dyDescent="0.3">
      <c r="A19" s="25">
        <v>17</v>
      </c>
      <c r="B19" s="35" t="s">
        <v>250</v>
      </c>
      <c r="C19" s="38" t="s">
        <v>38</v>
      </c>
    </row>
    <row r="20" spans="1:3" x14ac:dyDescent="0.3">
      <c r="A20" s="25">
        <v>18</v>
      </c>
      <c r="B20" s="35" t="s">
        <v>252</v>
      </c>
      <c r="C20" s="38"/>
    </row>
    <row r="21" spans="1:3" x14ac:dyDescent="0.3">
      <c r="A21" s="25">
        <v>19</v>
      </c>
      <c r="B21" s="35" t="s">
        <v>253</v>
      </c>
      <c r="C21" s="38" t="s">
        <v>38</v>
      </c>
    </row>
    <row r="22" spans="1:3" x14ac:dyDescent="0.3">
      <c r="A22" s="25">
        <v>20</v>
      </c>
      <c r="B22" s="35" t="s">
        <v>268</v>
      </c>
      <c r="C22" s="38"/>
    </row>
    <row r="23" spans="1:3" x14ac:dyDescent="0.3">
      <c r="A23" s="25">
        <v>21</v>
      </c>
      <c r="B23" s="35" t="s">
        <v>64</v>
      </c>
      <c r="C23" s="38"/>
    </row>
    <row r="24" spans="1:3" x14ac:dyDescent="0.3">
      <c r="A24" s="25">
        <v>22</v>
      </c>
      <c r="B24" s="23"/>
      <c r="C24" s="20"/>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3"/>
  <dimension ref="A1:C31"/>
  <sheetViews>
    <sheetView workbookViewId="0">
      <selection activeCell="A2" sqref="A2:G2"/>
    </sheetView>
  </sheetViews>
  <sheetFormatPr baseColWidth="10" defaultColWidth="11.44140625" defaultRowHeight="15.6" x14ac:dyDescent="0.3"/>
  <cols>
    <col min="1" max="1" width="13.109375" style="21" customWidth="1"/>
    <col min="2" max="2" width="55.109375" style="66" customWidth="1"/>
    <col min="3" max="16384" width="11.44140625" style="21"/>
  </cols>
  <sheetData>
    <row r="1" spans="1:3" ht="16.2" thickBot="1" x14ac:dyDescent="0.35">
      <c r="A1" s="21" t="str">
        <f>Ergebnisse!A25</f>
        <v>Fett</v>
      </c>
      <c r="B1" s="66">
        <v>29</v>
      </c>
      <c r="C1" s="21">
        <f>MAX($A$3:$A$31)-1</f>
        <v>28</v>
      </c>
    </row>
    <row r="2" spans="1:3" ht="16.2" thickTop="1" x14ac:dyDescent="0.3">
      <c r="A2" s="26" t="s">
        <v>34</v>
      </c>
      <c r="B2" s="67" t="s">
        <v>35</v>
      </c>
    </row>
    <row r="3" spans="1:3" x14ac:dyDescent="0.3">
      <c r="A3" s="25">
        <v>1</v>
      </c>
      <c r="B3" s="59" t="s">
        <v>136</v>
      </c>
    </row>
    <row r="4" spans="1:3" x14ac:dyDescent="0.3">
      <c r="A4" s="25">
        <v>2</v>
      </c>
      <c r="B4" s="59" t="s">
        <v>137</v>
      </c>
      <c r="C4" s="21" t="s">
        <v>38</v>
      </c>
    </row>
    <row r="5" spans="1:3" x14ac:dyDescent="0.3">
      <c r="A5" s="25">
        <v>3</v>
      </c>
      <c r="B5" s="59" t="s">
        <v>70</v>
      </c>
      <c r="C5" s="38"/>
    </row>
    <row r="6" spans="1:3" x14ac:dyDescent="0.3">
      <c r="A6" s="25">
        <v>4</v>
      </c>
      <c r="B6" s="59" t="s">
        <v>267</v>
      </c>
      <c r="C6" s="38"/>
    </row>
    <row r="7" spans="1:3" x14ac:dyDescent="0.3">
      <c r="A7" s="25">
        <v>5</v>
      </c>
      <c r="B7" s="59" t="s">
        <v>279</v>
      </c>
      <c r="C7" s="38"/>
    </row>
    <row r="8" spans="1:3" ht="16.5" customHeight="1" x14ac:dyDescent="0.3">
      <c r="A8" s="25">
        <v>6</v>
      </c>
      <c r="B8" s="59" t="s">
        <v>280</v>
      </c>
      <c r="C8" s="38" t="s">
        <v>38</v>
      </c>
    </row>
    <row r="9" spans="1:3" ht="16.5" customHeight="1" x14ac:dyDescent="0.3">
      <c r="A9" s="25">
        <v>7</v>
      </c>
      <c r="B9" s="59" t="s">
        <v>72</v>
      </c>
      <c r="C9" s="38"/>
    </row>
    <row r="10" spans="1:3" ht="16.5" customHeight="1" x14ac:dyDescent="0.3">
      <c r="A10" s="25">
        <v>8</v>
      </c>
      <c r="B10" s="59" t="s">
        <v>71</v>
      </c>
      <c r="C10" s="38" t="s">
        <v>38</v>
      </c>
    </row>
    <row r="11" spans="1:3" ht="16.5" customHeight="1" x14ac:dyDescent="0.3">
      <c r="A11" s="25">
        <v>9</v>
      </c>
      <c r="B11" s="59" t="s">
        <v>277</v>
      </c>
      <c r="C11" s="38"/>
    </row>
    <row r="12" spans="1:3" ht="16.5" customHeight="1" x14ac:dyDescent="0.3">
      <c r="A12" s="25">
        <v>10</v>
      </c>
      <c r="B12" s="59" t="s">
        <v>278</v>
      </c>
      <c r="C12" s="38" t="s">
        <v>38</v>
      </c>
    </row>
    <row r="13" spans="1:3" ht="16.5" customHeight="1" x14ac:dyDescent="0.3">
      <c r="A13" s="25">
        <v>11</v>
      </c>
      <c r="B13" s="59" t="s">
        <v>142</v>
      </c>
      <c r="C13" s="38"/>
    </row>
    <row r="14" spans="1:3" ht="16.5" customHeight="1" x14ac:dyDescent="0.3">
      <c r="A14" s="25">
        <v>12</v>
      </c>
      <c r="B14" s="59" t="s">
        <v>139</v>
      </c>
      <c r="C14" s="38" t="s">
        <v>38</v>
      </c>
    </row>
    <row r="15" spans="1:3" ht="16.5" customHeight="1" x14ac:dyDescent="0.3">
      <c r="A15" s="25">
        <v>13</v>
      </c>
      <c r="B15" s="59" t="s">
        <v>140</v>
      </c>
      <c r="C15" s="38"/>
    </row>
    <row r="16" spans="1:3" ht="16.5" customHeight="1" x14ac:dyDescent="0.3">
      <c r="A16" s="25">
        <v>14</v>
      </c>
      <c r="B16" s="59" t="s">
        <v>141</v>
      </c>
      <c r="C16" s="38"/>
    </row>
    <row r="17" spans="1:3" ht="16.5" customHeight="1" x14ac:dyDescent="0.3">
      <c r="A17" s="25">
        <v>15</v>
      </c>
      <c r="B17" s="59" t="s">
        <v>138</v>
      </c>
      <c r="C17" s="38"/>
    </row>
    <row r="18" spans="1:3" ht="16.5" customHeight="1" x14ac:dyDescent="0.3">
      <c r="A18" s="25">
        <v>16</v>
      </c>
      <c r="B18" s="59" t="s">
        <v>155</v>
      </c>
      <c r="C18" s="38"/>
    </row>
    <row r="19" spans="1:3" ht="16.5" customHeight="1" x14ac:dyDescent="0.3">
      <c r="A19" s="25">
        <v>17</v>
      </c>
      <c r="B19" s="59" t="s">
        <v>187</v>
      </c>
      <c r="C19" s="38"/>
    </row>
    <row r="20" spans="1:3" ht="16.5" customHeight="1" x14ac:dyDescent="0.3">
      <c r="A20" s="25">
        <v>18</v>
      </c>
      <c r="B20" s="59" t="s">
        <v>188</v>
      </c>
      <c r="C20" s="38"/>
    </row>
    <row r="21" spans="1:3" ht="16.5" customHeight="1" x14ac:dyDescent="0.3">
      <c r="A21" s="25">
        <v>19</v>
      </c>
      <c r="B21" s="59" t="s">
        <v>197</v>
      </c>
      <c r="C21" s="38"/>
    </row>
    <row r="22" spans="1:3" ht="16.5" customHeight="1" x14ac:dyDescent="0.3">
      <c r="A22" s="25">
        <v>20</v>
      </c>
      <c r="B22" s="59" t="s">
        <v>222</v>
      </c>
      <c r="C22" s="38"/>
    </row>
    <row r="23" spans="1:3" ht="16.5" customHeight="1" x14ac:dyDescent="0.3">
      <c r="A23" s="25">
        <v>21</v>
      </c>
      <c r="B23" s="59" t="s">
        <v>244</v>
      </c>
      <c r="C23" s="38"/>
    </row>
    <row r="24" spans="1:3" ht="16.5" customHeight="1" x14ac:dyDescent="0.3">
      <c r="A24" s="25">
        <v>22</v>
      </c>
      <c r="B24" s="59" t="s">
        <v>254</v>
      </c>
      <c r="C24" s="38"/>
    </row>
    <row r="25" spans="1:3" ht="16.5" customHeight="1" x14ac:dyDescent="0.3">
      <c r="A25" s="25">
        <v>23</v>
      </c>
      <c r="B25" s="59" t="s">
        <v>259</v>
      </c>
      <c r="C25" s="38"/>
    </row>
    <row r="26" spans="1:3" ht="16.5" customHeight="1" x14ac:dyDescent="0.3">
      <c r="A26" s="25">
        <v>24</v>
      </c>
      <c r="B26" s="59" t="s">
        <v>260</v>
      </c>
      <c r="C26" s="38"/>
    </row>
    <row r="27" spans="1:3" ht="16.5" customHeight="1" x14ac:dyDescent="0.3">
      <c r="A27" s="25">
        <v>25</v>
      </c>
      <c r="B27" s="59" t="s">
        <v>266</v>
      </c>
      <c r="C27" s="38"/>
    </row>
    <row r="28" spans="1:3" ht="16.5" customHeight="1" x14ac:dyDescent="0.3">
      <c r="A28" s="25">
        <v>26</v>
      </c>
      <c r="B28" s="59" t="s">
        <v>269</v>
      </c>
      <c r="C28" s="38"/>
    </row>
    <row r="29" spans="1:3" ht="16.5" customHeight="1" x14ac:dyDescent="0.3">
      <c r="A29" s="25">
        <v>27</v>
      </c>
      <c r="B29" s="59" t="s">
        <v>297</v>
      </c>
      <c r="C29" s="38"/>
    </row>
    <row r="30" spans="1:3" ht="16.5" customHeight="1" x14ac:dyDescent="0.3">
      <c r="A30" s="25">
        <v>28</v>
      </c>
      <c r="B30" s="59" t="s">
        <v>64</v>
      </c>
      <c r="C30" s="38"/>
    </row>
    <row r="31" spans="1:3" x14ac:dyDescent="0.3">
      <c r="A31" s="25">
        <v>29</v>
      </c>
      <c r="B31" s="59"/>
      <c r="C31" s="20"/>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4"/>
  <dimension ref="A1:C6"/>
  <sheetViews>
    <sheetView workbookViewId="0">
      <selection activeCell="A2" sqref="A2:G2"/>
    </sheetView>
  </sheetViews>
  <sheetFormatPr baseColWidth="10" defaultColWidth="11.44140625" defaultRowHeight="15.6" x14ac:dyDescent="0.3"/>
  <cols>
    <col min="1" max="1" width="13.109375" style="21" customWidth="1"/>
    <col min="2" max="2" width="55.109375" style="21" customWidth="1"/>
    <col min="3" max="16384" width="11.44140625" style="21"/>
  </cols>
  <sheetData>
    <row r="1" spans="1:3" ht="16.2" thickBot="1" x14ac:dyDescent="0.35">
      <c r="A1" s="21" t="str">
        <f>Ergebnisse!A26</f>
        <v>Halbmikrobuttersäurezahl (HBSZ)</v>
      </c>
      <c r="B1" s="21">
        <v>4</v>
      </c>
      <c r="C1" s="21">
        <f>MAX($A$3:$A$6)-1</f>
        <v>3</v>
      </c>
    </row>
    <row r="2" spans="1:3" ht="16.2" thickTop="1" x14ac:dyDescent="0.3">
      <c r="A2" s="26" t="s">
        <v>34</v>
      </c>
      <c r="B2" s="26" t="s">
        <v>35</v>
      </c>
    </row>
    <row r="3" spans="1:3" x14ac:dyDescent="0.3">
      <c r="A3" s="25">
        <v>1</v>
      </c>
      <c r="B3" s="59" t="s">
        <v>92</v>
      </c>
    </row>
    <row r="4" spans="1:3" x14ac:dyDescent="0.3">
      <c r="A4" s="25">
        <v>2</v>
      </c>
      <c r="B4" s="59" t="s">
        <v>93</v>
      </c>
      <c r="C4" s="21" t="s">
        <v>38</v>
      </c>
    </row>
    <row r="5" spans="1:3" ht="16.5" customHeight="1" x14ac:dyDescent="0.3">
      <c r="A5" s="25">
        <v>3</v>
      </c>
      <c r="B5" s="35" t="s">
        <v>64</v>
      </c>
      <c r="C5" s="38"/>
    </row>
    <row r="6" spans="1:3" x14ac:dyDescent="0.3">
      <c r="A6" s="25">
        <v>4</v>
      </c>
      <c r="B6" s="35"/>
      <c r="C6" s="20"/>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5"/>
  <dimension ref="A1:C8"/>
  <sheetViews>
    <sheetView workbookViewId="0">
      <selection activeCell="A2" sqref="A2:G2"/>
    </sheetView>
  </sheetViews>
  <sheetFormatPr baseColWidth="10" defaultColWidth="11.44140625" defaultRowHeight="15.6" x14ac:dyDescent="0.3"/>
  <cols>
    <col min="1" max="1" width="13.109375" style="21" customWidth="1"/>
    <col min="2" max="2" width="55.109375" style="21" customWidth="1"/>
    <col min="3" max="16384" width="11.44140625" style="21"/>
  </cols>
  <sheetData>
    <row r="1" spans="1:3" ht="16.2" thickBot="1" x14ac:dyDescent="0.35">
      <c r="A1" s="21" t="str">
        <f>Ergebnisse!A28</f>
        <v>Freie Buttersäure (auf Fett beziehen)</v>
      </c>
      <c r="B1" s="21">
        <v>6</v>
      </c>
      <c r="C1" s="21">
        <f>MAX($A$3:$A$8)-1</f>
        <v>5</v>
      </c>
    </row>
    <row r="2" spans="1:3" ht="16.2" thickTop="1" x14ac:dyDescent="0.3">
      <c r="A2" s="26" t="s">
        <v>34</v>
      </c>
      <c r="B2" s="26" t="s">
        <v>35</v>
      </c>
    </row>
    <row r="3" spans="1:3" x14ac:dyDescent="0.3">
      <c r="A3" s="25">
        <v>1</v>
      </c>
      <c r="B3" s="35" t="s">
        <v>95</v>
      </c>
    </row>
    <row r="4" spans="1:3" x14ac:dyDescent="0.3">
      <c r="A4" s="25">
        <v>2</v>
      </c>
      <c r="B4" s="35" t="s">
        <v>96</v>
      </c>
      <c r="C4" s="21" t="s">
        <v>38</v>
      </c>
    </row>
    <row r="5" spans="1:3" x14ac:dyDescent="0.3">
      <c r="A5" s="25">
        <v>3</v>
      </c>
      <c r="B5" s="35" t="s">
        <v>97</v>
      </c>
    </row>
    <row r="6" spans="1:3" x14ac:dyDescent="0.3">
      <c r="A6" s="25">
        <v>4</v>
      </c>
      <c r="B6" s="35" t="s">
        <v>185</v>
      </c>
    </row>
    <row r="7" spans="1:3" ht="16.5" customHeight="1" x14ac:dyDescent="0.3">
      <c r="A7" s="25">
        <v>5</v>
      </c>
      <c r="B7" s="35" t="s">
        <v>64</v>
      </c>
      <c r="C7" s="38"/>
    </row>
    <row r="8" spans="1:3" x14ac:dyDescent="0.3">
      <c r="A8" s="25">
        <v>6</v>
      </c>
      <c r="B8" s="35"/>
      <c r="C8" s="20"/>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6"/>
  <dimension ref="A1:C26"/>
  <sheetViews>
    <sheetView workbookViewId="0">
      <selection activeCell="A2" sqref="A2:G2"/>
    </sheetView>
  </sheetViews>
  <sheetFormatPr baseColWidth="10" defaultColWidth="11.44140625" defaultRowHeight="15.6" x14ac:dyDescent="0.3"/>
  <cols>
    <col min="1" max="1" width="21" style="21" customWidth="1"/>
    <col min="2" max="2" width="55.109375" style="21" customWidth="1"/>
    <col min="3" max="16384" width="11.44140625" style="21"/>
  </cols>
  <sheetData>
    <row r="1" spans="1:3" ht="16.2" thickBot="1" x14ac:dyDescent="0.35">
      <c r="A1" s="21" t="str">
        <f>Ergebnisse!A30</f>
        <v>Buttersäuremethylester (auf Fett beziehen)</v>
      </c>
      <c r="B1" s="21">
        <v>24</v>
      </c>
      <c r="C1" s="21">
        <f>MAX($A$3:$A$26)-1</f>
        <v>23</v>
      </c>
    </row>
    <row r="2" spans="1:3" ht="16.2" thickTop="1" x14ac:dyDescent="0.3">
      <c r="A2" s="26" t="s">
        <v>34</v>
      </c>
      <c r="B2" s="26" t="s">
        <v>35</v>
      </c>
    </row>
    <row r="3" spans="1:3" x14ac:dyDescent="0.3">
      <c r="A3" s="25">
        <v>1</v>
      </c>
      <c r="B3" s="35" t="s">
        <v>102</v>
      </c>
    </row>
    <row r="4" spans="1:3" x14ac:dyDescent="0.3">
      <c r="A4" s="25">
        <v>2</v>
      </c>
      <c r="B4" s="35" t="s">
        <v>103</v>
      </c>
      <c r="C4" s="21" t="s">
        <v>38</v>
      </c>
    </row>
    <row r="5" spans="1:3" x14ac:dyDescent="0.3">
      <c r="A5" s="25">
        <v>3</v>
      </c>
      <c r="B5" s="35" t="s">
        <v>270</v>
      </c>
    </row>
    <row r="6" spans="1:3" x14ac:dyDescent="0.3">
      <c r="A6" s="25">
        <v>4</v>
      </c>
      <c r="B6" s="35" t="s">
        <v>271</v>
      </c>
      <c r="C6" s="21" t="s">
        <v>38</v>
      </c>
    </row>
    <row r="7" spans="1:3" x14ac:dyDescent="0.3">
      <c r="A7" s="25">
        <v>5</v>
      </c>
      <c r="B7" s="35" t="s">
        <v>104</v>
      </c>
    </row>
    <row r="8" spans="1:3" x14ac:dyDescent="0.3">
      <c r="A8" s="25">
        <v>6</v>
      </c>
      <c r="B8" s="35" t="s">
        <v>263</v>
      </c>
    </row>
    <row r="9" spans="1:3" x14ac:dyDescent="0.3">
      <c r="A9" s="25">
        <v>7</v>
      </c>
      <c r="B9" s="35" t="s">
        <v>156</v>
      </c>
    </row>
    <row r="10" spans="1:3" x14ac:dyDescent="0.3">
      <c r="A10" s="25">
        <v>8</v>
      </c>
      <c r="B10" s="35" t="s">
        <v>202</v>
      </c>
    </row>
    <row r="11" spans="1:3" ht="26.4" x14ac:dyDescent="0.3">
      <c r="A11" s="25">
        <v>9</v>
      </c>
      <c r="B11" s="35" t="s">
        <v>157</v>
      </c>
    </row>
    <row r="12" spans="1:3" x14ac:dyDescent="0.3">
      <c r="A12" s="25">
        <v>10</v>
      </c>
      <c r="B12" s="35" t="s">
        <v>203</v>
      </c>
    </row>
    <row r="13" spans="1:3" ht="26.4" x14ac:dyDescent="0.3">
      <c r="A13" s="25">
        <v>11</v>
      </c>
      <c r="B13" s="35" t="s">
        <v>158</v>
      </c>
    </row>
    <row r="14" spans="1:3" x14ac:dyDescent="0.3">
      <c r="A14" s="25">
        <v>12</v>
      </c>
      <c r="B14" s="35" t="s">
        <v>189</v>
      </c>
    </row>
    <row r="15" spans="1:3" ht="26.4" x14ac:dyDescent="0.3">
      <c r="A15" s="25">
        <v>13</v>
      </c>
      <c r="B15" s="59" t="s">
        <v>198</v>
      </c>
    </row>
    <row r="16" spans="1:3" x14ac:dyDescent="0.3">
      <c r="A16" s="25">
        <v>14</v>
      </c>
      <c r="B16" s="35" t="s">
        <v>199</v>
      </c>
    </row>
    <row r="17" spans="1:3" ht="26.4" x14ac:dyDescent="0.3">
      <c r="A17" s="25">
        <v>15</v>
      </c>
      <c r="B17" s="35" t="s">
        <v>200</v>
      </c>
    </row>
    <row r="18" spans="1:3" x14ac:dyDescent="0.3">
      <c r="A18" s="25">
        <v>16</v>
      </c>
      <c r="B18" s="35" t="s">
        <v>206</v>
      </c>
    </row>
    <row r="19" spans="1:3" ht="26.4" x14ac:dyDescent="0.3">
      <c r="A19" s="25">
        <v>17</v>
      </c>
      <c r="B19" s="35" t="s">
        <v>207</v>
      </c>
    </row>
    <row r="20" spans="1:3" ht="26.4" x14ac:dyDescent="0.3">
      <c r="A20" s="25">
        <v>18</v>
      </c>
      <c r="B20" s="35" t="s">
        <v>261</v>
      </c>
    </row>
    <row r="21" spans="1:3" x14ac:dyDescent="0.3">
      <c r="A21" s="25">
        <v>19</v>
      </c>
      <c r="B21" s="35" t="s">
        <v>208</v>
      </c>
    </row>
    <row r="22" spans="1:3" x14ac:dyDescent="0.3">
      <c r="A22" s="25">
        <v>20</v>
      </c>
      <c r="B22" s="35" t="s">
        <v>262</v>
      </c>
    </row>
    <row r="23" spans="1:3" x14ac:dyDescent="0.3">
      <c r="A23" s="25">
        <v>21</v>
      </c>
      <c r="B23" s="35" t="s">
        <v>264</v>
      </c>
    </row>
    <row r="24" spans="1:3" x14ac:dyDescent="0.3">
      <c r="A24" s="25">
        <v>22</v>
      </c>
      <c r="B24" s="35" t="s">
        <v>273</v>
      </c>
    </row>
    <row r="25" spans="1:3" ht="16.5" customHeight="1" x14ac:dyDescent="0.3">
      <c r="A25" s="25">
        <v>23</v>
      </c>
      <c r="B25" s="35" t="s">
        <v>64</v>
      </c>
      <c r="C25" s="38"/>
    </row>
    <row r="26" spans="1:3" x14ac:dyDescent="0.3">
      <c r="A26" s="25">
        <v>24</v>
      </c>
      <c r="B26" s="35"/>
      <c r="C26" s="20"/>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7"/>
  <dimension ref="A1:D13"/>
  <sheetViews>
    <sheetView workbookViewId="0">
      <selection activeCell="A2" sqref="A2:G2"/>
    </sheetView>
  </sheetViews>
  <sheetFormatPr baseColWidth="10" defaultColWidth="11.44140625" defaultRowHeight="15.6" x14ac:dyDescent="0.3"/>
  <cols>
    <col min="1" max="1" width="15" style="21" customWidth="1"/>
    <col min="2" max="2" width="55.109375" style="20" customWidth="1"/>
    <col min="3" max="16384" width="11.44140625" style="21"/>
  </cols>
  <sheetData>
    <row r="1" spans="1:4" ht="42" thickBot="1" x14ac:dyDescent="0.35">
      <c r="A1" s="30" t="str">
        <f>Ergebnisse!A32</f>
        <v>Gesamtalkaloide
(photometrisch, als Theobromin)</v>
      </c>
      <c r="B1" s="28">
        <v>9</v>
      </c>
      <c r="C1" s="21">
        <f>MAX($A$3:$A$11)-1</f>
        <v>8</v>
      </c>
    </row>
    <row r="2" spans="1:4" ht="16.2" thickTop="1" x14ac:dyDescent="0.3">
      <c r="A2" s="26" t="s">
        <v>34</v>
      </c>
      <c r="B2" s="22" t="s">
        <v>35</v>
      </c>
      <c r="C2" s="21" t="s">
        <v>36</v>
      </c>
    </row>
    <row r="3" spans="1:4" ht="27.6" x14ac:dyDescent="0.3">
      <c r="A3" s="46">
        <v>1</v>
      </c>
      <c r="B3" s="47" t="s">
        <v>113</v>
      </c>
      <c r="C3" s="25"/>
      <c r="D3" s="24"/>
    </row>
    <row r="4" spans="1:4" ht="27.6" x14ac:dyDescent="0.3">
      <c r="A4" s="46">
        <v>2</v>
      </c>
      <c r="B4" s="47" t="s">
        <v>114</v>
      </c>
    </row>
    <row r="5" spans="1:4" x14ac:dyDescent="0.3">
      <c r="A5" s="46">
        <v>3</v>
      </c>
      <c r="B5" s="47" t="s">
        <v>115</v>
      </c>
    </row>
    <row r="6" spans="1:4" x14ac:dyDescent="0.3">
      <c r="A6" s="46">
        <v>4</v>
      </c>
      <c r="B6" s="47" t="s">
        <v>116</v>
      </c>
    </row>
    <row r="7" spans="1:4" ht="27" x14ac:dyDescent="0.3">
      <c r="A7" s="46">
        <v>5</v>
      </c>
      <c r="B7" s="47" t="s">
        <v>117</v>
      </c>
    </row>
    <row r="8" spans="1:4" x14ac:dyDescent="0.3">
      <c r="A8" s="46">
        <v>6</v>
      </c>
      <c r="B8" s="47" t="s">
        <v>159</v>
      </c>
    </row>
    <row r="9" spans="1:4" x14ac:dyDescent="0.3">
      <c r="A9" s="46">
        <v>7</v>
      </c>
      <c r="B9" s="46" t="s">
        <v>245</v>
      </c>
    </row>
    <row r="10" spans="1:4" x14ac:dyDescent="0.3">
      <c r="A10" s="46">
        <v>8</v>
      </c>
      <c r="B10" s="47" t="s">
        <v>4</v>
      </c>
    </row>
    <row r="11" spans="1:4" x14ac:dyDescent="0.3">
      <c r="A11" s="46">
        <v>9</v>
      </c>
      <c r="B11" s="47"/>
    </row>
    <row r="12" spans="1:4" x14ac:dyDescent="0.3">
      <c r="B12" s="46"/>
    </row>
    <row r="13" spans="1:4" x14ac:dyDescent="0.3">
      <c r="B13" s="21"/>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9"/>
  <dimension ref="A1:D24"/>
  <sheetViews>
    <sheetView workbookViewId="0">
      <selection activeCell="A2" sqref="A2:G2"/>
    </sheetView>
  </sheetViews>
  <sheetFormatPr baseColWidth="10" defaultColWidth="11.44140625" defaultRowHeight="15.6" x14ac:dyDescent="0.3"/>
  <cols>
    <col min="1" max="1" width="15" style="21" customWidth="1"/>
    <col min="2" max="2" width="55.109375" style="20" customWidth="1"/>
    <col min="3" max="16384" width="11.44140625" style="21"/>
  </cols>
  <sheetData>
    <row r="1" spans="1:4" ht="16.2" thickBot="1" x14ac:dyDescent="0.35">
      <c r="A1" s="30" t="str">
        <f>Ergebnisse!A33</f>
        <v>Theobromin</v>
      </c>
      <c r="B1" s="28">
        <v>19</v>
      </c>
      <c r="C1" s="21">
        <f>MAX($A$3:$A$21)-1</f>
        <v>18</v>
      </c>
    </row>
    <row r="2" spans="1:4" ht="16.2" thickTop="1" x14ac:dyDescent="0.3">
      <c r="A2" s="26" t="s">
        <v>34</v>
      </c>
      <c r="B2" s="22" t="s">
        <v>35</v>
      </c>
      <c r="C2" s="21" t="s">
        <v>36</v>
      </c>
    </row>
    <row r="3" spans="1:4" x14ac:dyDescent="0.3">
      <c r="A3" s="46">
        <v>1</v>
      </c>
      <c r="B3" s="47" t="s">
        <v>118</v>
      </c>
      <c r="C3" s="25"/>
      <c r="D3" s="24"/>
    </row>
    <row r="4" spans="1:4" x14ac:dyDescent="0.3">
      <c r="A4" s="46">
        <v>2</v>
      </c>
      <c r="B4" s="47" t="s">
        <v>119</v>
      </c>
      <c r="C4" s="21" t="s">
        <v>38</v>
      </c>
    </row>
    <row r="5" spans="1:4" x14ac:dyDescent="0.3">
      <c r="A5" s="46">
        <v>3</v>
      </c>
      <c r="B5" s="47" t="s">
        <v>127</v>
      </c>
    </row>
    <row r="6" spans="1:4" x14ac:dyDescent="0.3">
      <c r="A6" s="46">
        <v>4</v>
      </c>
      <c r="B6" s="47" t="s">
        <v>120</v>
      </c>
    </row>
    <row r="7" spans="1:4" x14ac:dyDescent="0.3">
      <c r="A7" s="46">
        <v>5</v>
      </c>
      <c r="B7" s="47" t="s">
        <v>125</v>
      </c>
      <c r="C7" s="21" t="s">
        <v>38</v>
      </c>
    </row>
    <row r="8" spans="1:4" ht="27.6" x14ac:dyDescent="0.3">
      <c r="A8" s="46">
        <v>6</v>
      </c>
      <c r="B8" s="47" t="s">
        <v>121</v>
      </c>
    </row>
    <row r="9" spans="1:4" x14ac:dyDescent="0.3">
      <c r="A9" s="46">
        <v>7</v>
      </c>
      <c r="B9" s="47" t="s">
        <v>122</v>
      </c>
    </row>
    <row r="10" spans="1:4" x14ac:dyDescent="0.3">
      <c r="A10" s="46">
        <v>8</v>
      </c>
      <c r="B10" s="47" t="s">
        <v>123</v>
      </c>
    </row>
    <row r="11" spans="1:4" x14ac:dyDescent="0.3">
      <c r="A11" s="46">
        <v>9</v>
      </c>
      <c r="B11" s="47" t="s">
        <v>126</v>
      </c>
      <c r="C11" s="21" t="s">
        <v>38</v>
      </c>
    </row>
    <row r="12" spans="1:4" x14ac:dyDescent="0.3">
      <c r="A12" s="46">
        <v>10</v>
      </c>
      <c r="B12" s="47" t="s">
        <v>124</v>
      </c>
    </row>
    <row r="13" spans="1:4" x14ac:dyDescent="0.3">
      <c r="A13" s="46">
        <v>11</v>
      </c>
      <c r="B13" s="47" t="s">
        <v>258</v>
      </c>
    </row>
    <row r="14" spans="1:4" ht="27.6" x14ac:dyDescent="0.3">
      <c r="A14" s="46">
        <v>12</v>
      </c>
      <c r="B14" s="47" t="s">
        <v>160</v>
      </c>
    </row>
    <row r="15" spans="1:4" ht="27.6" x14ac:dyDescent="0.3">
      <c r="A15" s="46">
        <v>13</v>
      </c>
      <c r="B15" s="47" t="s">
        <v>161</v>
      </c>
    </row>
    <row r="16" spans="1:4" x14ac:dyDescent="0.3">
      <c r="A16" s="68">
        <v>14</v>
      </c>
      <c r="B16" s="69" t="s">
        <v>184</v>
      </c>
    </row>
    <row r="17" spans="1:2" ht="27.6" x14ac:dyDescent="0.3">
      <c r="A17" s="46">
        <v>15</v>
      </c>
      <c r="B17" s="69" t="s">
        <v>257</v>
      </c>
    </row>
    <row r="18" spans="1:2" x14ac:dyDescent="0.3">
      <c r="A18" s="46">
        <v>16</v>
      </c>
      <c r="B18" s="69" t="s">
        <v>204</v>
      </c>
    </row>
    <row r="19" spans="1:2" ht="27.6" x14ac:dyDescent="0.3">
      <c r="A19" s="46">
        <v>17</v>
      </c>
      <c r="B19" s="69" t="s">
        <v>246</v>
      </c>
    </row>
    <row r="20" spans="1:2" x14ac:dyDescent="0.3">
      <c r="A20" s="46">
        <v>18</v>
      </c>
      <c r="B20" s="70" t="s">
        <v>4</v>
      </c>
    </row>
    <row r="21" spans="1:2" x14ac:dyDescent="0.3">
      <c r="A21" s="46">
        <v>19</v>
      </c>
      <c r="B21" s="70"/>
    </row>
    <row r="22" spans="1:2" x14ac:dyDescent="0.3">
      <c r="B22" s="46"/>
    </row>
    <row r="23" spans="1:2" x14ac:dyDescent="0.3">
      <c r="B23" s="46"/>
    </row>
    <row r="24" spans="1:2" x14ac:dyDescent="0.3">
      <c r="B24" s="21"/>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20"/>
  <dimension ref="A1:C21"/>
  <sheetViews>
    <sheetView workbookViewId="0">
      <selection activeCell="A2" sqref="A2:G2"/>
    </sheetView>
  </sheetViews>
  <sheetFormatPr baseColWidth="10" defaultColWidth="11.44140625" defaultRowHeight="15.6" x14ac:dyDescent="0.3"/>
  <cols>
    <col min="1" max="1" width="13.109375" style="66" customWidth="1"/>
    <col min="2" max="2" width="56.6640625" style="66" customWidth="1"/>
    <col min="3" max="16384" width="11.44140625" style="66"/>
  </cols>
  <sheetData>
    <row r="1" spans="1:3" ht="16.2" thickBot="1" x14ac:dyDescent="0.35">
      <c r="A1" s="64" t="str">
        <f>Ergebnisse!A34</f>
        <v>Coffein</v>
      </c>
      <c r="B1" s="65">
        <v>19</v>
      </c>
      <c r="C1" s="66">
        <f>MAX($A$3:$A$21)-1</f>
        <v>18</v>
      </c>
    </row>
    <row r="2" spans="1:3" ht="16.2" thickTop="1" x14ac:dyDescent="0.3">
      <c r="A2" s="67" t="s">
        <v>34</v>
      </c>
      <c r="B2" s="67" t="s">
        <v>35</v>
      </c>
      <c r="C2" s="66" t="s">
        <v>36</v>
      </c>
    </row>
    <row r="3" spans="1:3" x14ac:dyDescent="0.3">
      <c r="A3" s="68">
        <v>1</v>
      </c>
      <c r="B3" s="47" t="s">
        <v>118</v>
      </c>
      <c r="C3" s="70"/>
    </row>
    <row r="4" spans="1:3" x14ac:dyDescent="0.3">
      <c r="A4" s="68">
        <v>2</v>
      </c>
      <c r="B4" s="47" t="s">
        <v>119</v>
      </c>
      <c r="C4" s="66" t="s">
        <v>38</v>
      </c>
    </row>
    <row r="5" spans="1:3" x14ac:dyDescent="0.3">
      <c r="A5" s="68">
        <v>3</v>
      </c>
      <c r="B5" s="47" t="s">
        <v>127</v>
      </c>
    </row>
    <row r="6" spans="1:3" x14ac:dyDescent="0.3">
      <c r="A6" s="68">
        <v>4</v>
      </c>
      <c r="B6" s="47" t="s">
        <v>120</v>
      </c>
      <c r="C6" s="66" t="s">
        <v>38</v>
      </c>
    </row>
    <row r="7" spans="1:3" x14ac:dyDescent="0.3">
      <c r="A7" s="68">
        <v>5</v>
      </c>
      <c r="B7" s="47" t="s">
        <v>125</v>
      </c>
    </row>
    <row r="8" spans="1:3" ht="27.6" x14ac:dyDescent="0.3">
      <c r="A8" s="68">
        <v>6</v>
      </c>
      <c r="B8" s="47" t="s">
        <v>121</v>
      </c>
      <c r="C8" s="66" t="s">
        <v>38</v>
      </c>
    </row>
    <row r="9" spans="1:3" x14ac:dyDescent="0.3">
      <c r="A9" s="68">
        <v>7</v>
      </c>
      <c r="B9" s="47" t="s">
        <v>122</v>
      </c>
    </row>
    <row r="10" spans="1:3" x14ac:dyDescent="0.3">
      <c r="A10" s="68">
        <v>8</v>
      </c>
      <c r="B10" s="47" t="s">
        <v>123</v>
      </c>
    </row>
    <row r="11" spans="1:3" x14ac:dyDescent="0.3">
      <c r="A11" s="68">
        <v>9</v>
      </c>
      <c r="B11" s="47" t="s">
        <v>126</v>
      </c>
    </row>
    <row r="12" spans="1:3" x14ac:dyDescent="0.3">
      <c r="A12" s="68">
        <v>10</v>
      </c>
      <c r="B12" s="47" t="s">
        <v>124</v>
      </c>
    </row>
    <row r="13" spans="1:3" x14ac:dyDescent="0.3">
      <c r="A13" s="68">
        <v>11</v>
      </c>
      <c r="B13" s="47" t="s">
        <v>258</v>
      </c>
    </row>
    <row r="14" spans="1:3" ht="27.6" x14ac:dyDescent="0.3">
      <c r="A14" s="68">
        <v>12</v>
      </c>
      <c r="B14" s="47" t="s">
        <v>160</v>
      </c>
    </row>
    <row r="15" spans="1:3" ht="27.6" x14ac:dyDescent="0.3">
      <c r="A15" s="68">
        <v>13</v>
      </c>
      <c r="B15" s="47" t="s">
        <v>161</v>
      </c>
    </row>
    <row r="16" spans="1:3" x14ac:dyDescent="0.3">
      <c r="A16" s="68">
        <v>14</v>
      </c>
      <c r="B16" s="69" t="s">
        <v>184</v>
      </c>
    </row>
    <row r="17" spans="1:3" ht="27.6" x14ac:dyDescent="0.3">
      <c r="A17" s="68">
        <v>15</v>
      </c>
      <c r="B17" s="69" t="s">
        <v>257</v>
      </c>
    </row>
    <row r="18" spans="1:3" x14ac:dyDescent="0.3">
      <c r="A18" s="46">
        <v>16</v>
      </c>
      <c r="B18" s="69" t="s">
        <v>204</v>
      </c>
    </row>
    <row r="19" spans="1:3" ht="27.6" x14ac:dyDescent="0.3">
      <c r="A19" s="46">
        <v>17</v>
      </c>
      <c r="B19" s="69" t="s">
        <v>246</v>
      </c>
    </row>
    <row r="20" spans="1:3" x14ac:dyDescent="0.3">
      <c r="A20" s="46">
        <v>18</v>
      </c>
      <c r="B20" s="70" t="s">
        <v>4</v>
      </c>
      <c r="C20" s="70"/>
    </row>
    <row r="21" spans="1:3" x14ac:dyDescent="0.3">
      <c r="A21" s="46">
        <v>19</v>
      </c>
      <c r="B21" s="70"/>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21"/>
  <dimension ref="A1:C16"/>
  <sheetViews>
    <sheetView workbookViewId="0">
      <selection activeCell="A2" sqref="A2:G2"/>
    </sheetView>
  </sheetViews>
  <sheetFormatPr baseColWidth="10" defaultColWidth="11.44140625" defaultRowHeight="15.6" x14ac:dyDescent="0.3"/>
  <cols>
    <col min="1" max="1" width="13.109375" style="66" customWidth="1"/>
    <col min="2" max="2" width="56.6640625" style="66" customWidth="1"/>
    <col min="3" max="16384" width="11.44140625" style="66"/>
  </cols>
  <sheetData>
    <row r="1" spans="1:3" ht="16.2" thickBot="1" x14ac:dyDescent="0.35">
      <c r="A1" s="64" t="s">
        <v>226</v>
      </c>
      <c r="B1" s="65">
        <v>14</v>
      </c>
      <c r="C1" s="66">
        <f>MAX($A$3:$A$16)-1</f>
        <v>13</v>
      </c>
    </row>
    <row r="2" spans="1:3" ht="16.2" thickTop="1" x14ac:dyDescent="0.3">
      <c r="A2" s="67" t="s">
        <v>34</v>
      </c>
      <c r="B2" s="67" t="s">
        <v>35</v>
      </c>
      <c r="C2" s="66" t="s">
        <v>36</v>
      </c>
    </row>
    <row r="3" spans="1:3" x14ac:dyDescent="0.3">
      <c r="A3" s="68">
        <v>1</v>
      </c>
      <c r="B3" s="69" t="s">
        <v>227</v>
      </c>
      <c r="C3" s="70"/>
    </row>
    <row r="4" spans="1:3" x14ac:dyDescent="0.3">
      <c r="A4" s="68">
        <v>2</v>
      </c>
      <c r="B4" s="69" t="s">
        <v>228</v>
      </c>
      <c r="C4" s="66" t="s">
        <v>38</v>
      </c>
    </row>
    <row r="5" spans="1:3" x14ac:dyDescent="0.3">
      <c r="A5" s="68">
        <v>3</v>
      </c>
      <c r="B5" s="69" t="s">
        <v>229</v>
      </c>
    </row>
    <row r="6" spans="1:3" x14ac:dyDescent="0.3">
      <c r="A6" s="68">
        <v>4</v>
      </c>
      <c r="B6" s="69" t="s">
        <v>230</v>
      </c>
      <c r="C6" s="66" t="s">
        <v>38</v>
      </c>
    </row>
    <row r="7" spans="1:3" x14ac:dyDescent="0.3">
      <c r="A7" s="68">
        <v>5</v>
      </c>
      <c r="B7" s="69" t="s">
        <v>233</v>
      </c>
    </row>
    <row r="8" spans="1:3" x14ac:dyDescent="0.3">
      <c r="A8" s="68">
        <v>6</v>
      </c>
      <c r="B8" s="69" t="s">
        <v>234</v>
      </c>
      <c r="C8" s="66" t="s">
        <v>38</v>
      </c>
    </row>
    <row r="9" spans="1:3" x14ac:dyDescent="0.3">
      <c r="A9" s="68">
        <v>7</v>
      </c>
      <c r="B9" s="69" t="s">
        <v>248</v>
      </c>
    </row>
    <row r="10" spans="1:3" x14ac:dyDescent="0.3">
      <c r="A10" s="68">
        <v>8</v>
      </c>
      <c r="B10" s="69" t="s">
        <v>247</v>
      </c>
    </row>
    <row r="11" spans="1:3" x14ac:dyDescent="0.3">
      <c r="A11" s="68">
        <v>9</v>
      </c>
      <c r="B11" s="69" t="s">
        <v>231</v>
      </c>
    </row>
    <row r="12" spans="1:3" x14ac:dyDescent="0.3">
      <c r="A12" s="68">
        <v>10</v>
      </c>
      <c r="B12" s="69" t="s">
        <v>232</v>
      </c>
    </row>
    <row r="13" spans="1:3" x14ac:dyDescent="0.3">
      <c r="A13" s="68">
        <v>11</v>
      </c>
      <c r="B13" s="69" t="s">
        <v>235</v>
      </c>
    </row>
    <row r="14" spans="1:3" x14ac:dyDescent="0.3">
      <c r="A14" s="68">
        <v>12</v>
      </c>
      <c r="B14" s="69" t="s">
        <v>265</v>
      </c>
    </row>
    <row r="15" spans="1:3" x14ac:dyDescent="0.3">
      <c r="A15" s="68">
        <v>13</v>
      </c>
      <c r="B15" s="70" t="s">
        <v>4</v>
      </c>
      <c r="C15" s="70"/>
    </row>
    <row r="16" spans="1:3" x14ac:dyDescent="0.3">
      <c r="A16" s="68">
        <v>14</v>
      </c>
      <c r="B16" s="70"/>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22</vt:i4>
      </vt:variant>
      <vt:variant>
        <vt:lpstr>Benannte Bereiche</vt:lpstr>
      </vt:variant>
      <vt:variant>
        <vt:i4>9</vt:i4>
      </vt:variant>
    </vt:vector>
  </HeadingPairs>
  <TitlesOfParts>
    <vt:vector size="31" baseType="lpstr">
      <vt:lpstr>Hints1</vt:lpstr>
      <vt:lpstr>Reporting</vt:lpstr>
      <vt:lpstr>Hinweise1</vt:lpstr>
      <vt:lpstr>Hinweise2</vt:lpstr>
      <vt:lpstr>Hinweise3</vt:lpstr>
      <vt:lpstr>Ergebnisangabe</vt:lpstr>
      <vt:lpstr>Kontakt</vt:lpstr>
      <vt:lpstr>Teilnehmerdaten</vt:lpstr>
      <vt:lpstr>Ergebnisse</vt:lpstr>
      <vt:lpstr>Mitteilungen</vt:lpstr>
      <vt:lpstr>Maltit</vt:lpstr>
      <vt:lpstr>Wasser</vt:lpstr>
      <vt:lpstr>Saccharose</vt:lpstr>
      <vt:lpstr>Lactose</vt:lpstr>
      <vt:lpstr>Fett</vt:lpstr>
      <vt:lpstr>HBSZ</vt:lpstr>
      <vt:lpstr>Buttersäure</vt:lpstr>
      <vt:lpstr>Buttersäuremethylester</vt:lpstr>
      <vt:lpstr>Gesamtalkaloide</vt:lpstr>
      <vt:lpstr>Theobromin</vt:lpstr>
      <vt:lpstr>Coffein</vt:lpstr>
      <vt:lpstr>Rohprotein</vt:lpstr>
      <vt:lpstr>Hinweise3!_ftn1</vt:lpstr>
      <vt:lpstr>Hints1!_ftnref1</vt:lpstr>
      <vt:lpstr>Hinweise1!_ftnref1</vt:lpstr>
      <vt:lpstr>Hinweise1!Druckbereich</vt:lpstr>
      <vt:lpstr>Hinweise2!Druckbereich</vt:lpstr>
      <vt:lpstr>Ergebnisangabe!OLE_LINK1</vt:lpstr>
      <vt:lpstr>Reporting!OLE_LINK1</vt:lpstr>
      <vt:lpstr>Reporting!OLE_LINK2</vt:lpstr>
      <vt:lpstr>Parameter2</vt:lpstr>
    </vt:vector>
  </TitlesOfParts>
  <Company>LVU</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Ute und Ralf Lippold</dc:creator>
  <cp:lastModifiedBy>Laborvergleichsuntersuchungen Lippold</cp:lastModifiedBy>
  <cp:lastPrinted>2020-09-20T18:12:00Z</cp:lastPrinted>
  <dcterms:created xsi:type="dcterms:W3CDTF">2005-02-14T18:41:01Z</dcterms:created>
  <dcterms:modified xsi:type="dcterms:W3CDTF">2020-09-20T18:32:59Z</dcterms:modified>
</cp:coreProperties>
</file>