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5" yWindow="-15" windowWidth="17393" windowHeight="10815" activeTab="6"/>
  </bookViews>
  <sheets>
    <sheet name="Hints1" sheetId="47" r:id="rId1"/>
    <sheet name="Reporting" sheetId="48" r:id="rId2"/>
    <sheet name="Hinweise1" sheetId="49" r:id="rId3"/>
    <sheet name="Hinweise2" sheetId="50" r:id="rId4"/>
    <sheet name="Hinweise3" sheetId="51" r:id="rId5"/>
    <sheet name="Ergebnisangabe" sheetId="55" r:id="rId6"/>
    <sheet name="Kontakt" sheetId="53" r:id="rId7"/>
    <sheet name="Teilnehmerdaten" sheetId="17" state="hidden" r:id="rId8"/>
    <sheet name="Ergebnisse" sheetId="5" r:id="rId9"/>
    <sheet name="Mitteilungen" sheetId="15" r:id="rId10"/>
    <sheet name="Wasser" sheetId="18" state="hidden" r:id="rId11"/>
    <sheet name="Fett" sheetId="21" state="hidden" r:id="rId12"/>
    <sheet name="Rohprotein" sheetId="22" state="hidden" r:id="rId13"/>
    <sheet name="Lactose" sheetId="23" state="hidden" r:id="rId14"/>
    <sheet name="Asche" sheetId="24" state="hidden" r:id="rId15"/>
    <sheet name="Kochsalz" sheetId="25" state="hidden" r:id="rId16"/>
    <sheet name="Gesamtphosphor" sheetId="26" state="hidden" r:id="rId17"/>
    <sheet name="Nitrat" sheetId="27" state="hidden" r:id="rId18"/>
    <sheet name="Natamycin" sheetId="46" state="hidden" r:id="rId19"/>
    <sheet name="Natrium" sheetId="54" state="hidden" r:id="rId20"/>
  </sheets>
  <externalReferences>
    <externalReference r:id="rId21"/>
    <externalReference r:id="rId22"/>
    <externalReference r:id="rId23"/>
    <externalReference r:id="rId24"/>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_xlnm.Print_Titles" localSheetId="8">Ergebnisse!$A:$H,Ergebnisse!$32:$33</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 localSheetId="19">#REF!</definedName>
    <definedName name="Parameter2">Fett!$B$12:$B$24</definedName>
    <definedName name="Parameter2alt" localSheetId="5">#REF!</definedName>
    <definedName name="Parameter2alt">#REF!</definedName>
    <definedName name="test" localSheetId="5">[1]Parameter2!$B$3:$B$18</definedName>
    <definedName name="test" localSheetId="4">[2]Parameter2!$B$3:$B$18</definedName>
    <definedName name="test" localSheetId="6">[2]Parameter2!$B$3:$B$18</definedName>
    <definedName name="test" localSheetId="19">[3]Parameter2!$B$3:$B$18</definedName>
    <definedName name="test" localSheetId="1">[4]Parameter2!$B$3:$B$18</definedName>
    <definedName name="test">[4]Parameter2!$B$3:$B$18</definedName>
  </definedNames>
  <calcPr calcId="145621"/>
</workbook>
</file>

<file path=xl/calcChain.xml><?xml version="1.0" encoding="utf-8"?>
<calcChain xmlns="http://schemas.openxmlformats.org/spreadsheetml/2006/main">
  <c r="B4" i="17" l="1"/>
  <c r="B11" i="17"/>
  <c r="C11" i="17"/>
  <c r="B12" i="17"/>
  <c r="C12" i="17"/>
  <c r="B13" i="17"/>
  <c r="C13" i="17"/>
  <c r="B14" i="17"/>
  <c r="C14" i="17"/>
  <c r="B15" i="17"/>
  <c r="C15" i="17"/>
  <c r="B16" i="17"/>
  <c r="C16" i="17"/>
  <c r="B17" i="17"/>
  <c r="C17" i="17"/>
  <c r="B18" i="17"/>
  <c r="C18" i="17"/>
  <c r="C1" i="27"/>
  <c r="H29" i="5" s="1"/>
  <c r="C1" i="23"/>
  <c r="H25" i="5" s="1"/>
  <c r="G31" i="5"/>
  <c r="L20" i="5"/>
  <c r="K20" i="5"/>
  <c r="J20" i="5"/>
  <c r="I20" i="5"/>
  <c r="H20" i="5"/>
  <c r="G20" i="5"/>
  <c r="A56" i="5" s="1"/>
  <c r="F20" i="5"/>
  <c r="F31" i="5"/>
  <c r="L31" i="5"/>
  <c r="K31" i="5"/>
  <c r="J31" i="5"/>
  <c r="A61" i="5" s="1"/>
  <c r="I31" i="5"/>
  <c r="H31" i="5"/>
  <c r="A1" i="46"/>
  <c r="C1" i="46"/>
  <c r="H30" i="5" s="1"/>
  <c r="A51" i="5" s="1"/>
  <c r="A1" i="27"/>
  <c r="A1" i="26"/>
  <c r="C1" i="26"/>
  <c r="H28" i="5" s="1"/>
  <c r="A1" i="25"/>
  <c r="C1" i="25"/>
  <c r="H27" i="5" s="1"/>
  <c r="A1" i="24"/>
  <c r="C1" i="24"/>
  <c r="A1" i="22"/>
  <c r="C1" i="22"/>
  <c r="H24" i="5"/>
  <c r="A1" i="21"/>
  <c r="C1" i="21"/>
  <c r="H23" i="5" s="1"/>
  <c r="A1" i="18"/>
  <c r="C1" i="18"/>
  <c r="H22" i="5"/>
  <c r="H1" i="15"/>
  <c r="F4" i="5"/>
  <c r="F5" i="5"/>
  <c r="A15" i="5"/>
  <c r="A16" i="5"/>
  <c r="F22" i="5"/>
  <c r="B34" i="5" s="1"/>
  <c r="F23" i="5"/>
  <c r="B36" i="5" s="1"/>
  <c r="A37" i="5" s="1"/>
  <c r="F24" i="5"/>
  <c r="B38" i="5" s="1"/>
  <c r="A39" i="5" s="1"/>
  <c r="F25" i="5"/>
  <c r="B40" i="5" s="1"/>
  <c r="F26" i="5"/>
  <c r="B42" i="5" s="1"/>
  <c r="A43" i="5" s="1"/>
  <c r="H26" i="5"/>
  <c r="F27" i="5"/>
  <c r="B44" i="5" s="1"/>
  <c r="F28" i="5"/>
  <c r="B46" i="5" s="1"/>
  <c r="F29" i="5"/>
  <c r="B48" i="5" s="1"/>
  <c r="F30" i="5"/>
  <c r="B50" i="5"/>
  <c r="A34" i="5"/>
  <c r="A36" i="5"/>
  <c r="A38" i="5"/>
  <c r="A40" i="5"/>
  <c r="A42" i="5"/>
  <c r="B1" i="17"/>
  <c r="B2" i="17"/>
  <c r="D5" i="17"/>
  <c r="D8" i="17" s="1"/>
  <c r="B5" i="17" s="1"/>
  <c r="B6" i="17"/>
  <c r="B7" i="17"/>
  <c r="B10" i="17"/>
  <c r="C10" i="17"/>
  <c r="B16" i="53"/>
  <c r="B17" i="53"/>
  <c r="B18" i="53"/>
  <c r="B19" i="53"/>
  <c r="A65" i="5" l="1"/>
  <c r="A63" i="5"/>
  <c r="A59" i="5"/>
  <c r="A49" i="5"/>
  <c r="A47" i="5"/>
  <c r="A45" i="5"/>
  <c r="A41" i="5"/>
  <c r="A35"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7" authorId="0">
      <text>
        <r>
          <rPr>
            <sz val="8"/>
            <color indexed="81"/>
            <rFont val="Tahoma"/>
            <family val="2"/>
          </rPr>
          <t xml:space="preserve">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D21" authorId="0">
      <text>
        <r>
          <rPr>
            <sz val="8"/>
            <color indexed="81"/>
            <rFont val="Tahoma"/>
            <family val="2"/>
          </rPr>
          <t>Tragen Sie in der ersten Spalte das Ergebnis des ersten Analysengangs ein</t>
        </r>
      </text>
    </comment>
    <comment ref="E21" authorId="0">
      <text>
        <r>
          <rPr>
            <sz val="8"/>
            <color indexed="81"/>
            <rFont val="Tahoma"/>
            <family val="2"/>
          </rPr>
          <t>Tragen Sie in der zweiten Spalte das Ergebnis des zweiten Analysengangs ein</t>
        </r>
      </text>
    </comment>
  </commentList>
</comments>
</file>

<file path=xl/sharedStrings.xml><?xml version="1.0" encoding="utf-8"?>
<sst xmlns="http://schemas.openxmlformats.org/spreadsheetml/2006/main" count="442" uniqueCount="356">
  <si>
    <t>Parameter</t>
  </si>
  <si>
    <t>Einheit</t>
  </si>
  <si>
    <t>Postleitzahl</t>
  </si>
  <si>
    <t>ergebnisse@lvus.de</t>
  </si>
  <si>
    <t>Sonstiges</t>
  </si>
  <si>
    <t>Analysen-
gang 1</t>
  </si>
  <si>
    <t>Analysen-
gang 2</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</si>
  <si>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</si>
  <si>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</si>
  <si>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</si>
  <si>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</si>
  <si>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</si>
  <si>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</si>
  <si>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</si>
  <si>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</si>
  <si>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</si>
  <si>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</si>
  <si>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</si>
  <si>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</si>
  <si>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</si>
  <si>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</si>
  <si>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</si>
  <si>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</si>
  <si>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</si>
  <si>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</si>
  <si>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</si>
  <si>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</si>
  <si>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</si>
  <si>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</si>
  <si>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</si>
  <si>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</si>
  <si>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</si>
  <si>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</si>
  <si>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</si>
  <si>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</si>
  <si>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</si>
  <si>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</si>
  <si>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</si>
  <si>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</si>
  <si>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</si>
  <si>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</si>
  <si>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</si>
  <si>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Teilnahme</t>
  </si>
  <si>
    <t>Tabelle wurde bereits einmal erfolgreich gesendet, es handelt sich um eine Aktualisierung:</t>
  </si>
  <si>
    <t>Signifikante
Stellen</t>
  </si>
  <si>
    <t>Deadline</t>
  </si>
  <si>
    <t>interne Teilnahme:</t>
  </si>
  <si>
    <t>Kontaktperson</t>
  </si>
  <si>
    <t>Contact person</t>
  </si>
  <si>
    <t>Name</t>
  </si>
  <si>
    <t>eMail</t>
  </si>
  <si>
    <t>eMail-Address</t>
  </si>
  <si>
    <t>Telefon (inklusive Vorwahl):</t>
  </si>
  <si>
    <t>telefone (including country and area code)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</si>
  <si>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</si>
  <si>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</si>
  <si>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</si>
  <si>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</si>
  <si>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</si>
  <si>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</si>
  <si>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</si>
  <si>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</si>
  <si>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</si>
  <si>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</si>
  <si>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Annahmeschluss/Deadline:</t>
  </si>
  <si>
    <t>Falls Sie einen Parameter nicht bearbeiten, lassen Sie die zugehörigen Ergebnisdatenfelder bitte leer.
If you are not analysing parameters in your laboratory do not write anything into the corresponding fields for the results.</t>
  </si>
  <si>
    <t>Wasser</t>
  </si>
  <si>
    <t>Fett</t>
  </si>
  <si>
    <t>Asche</t>
  </si>
  <si>
    <t>Beschreibung der verwendeten Analysenverfahren</t>
  </si>
  <si>
    <t>§ 64 LFGB Nr. L 06.00-7, modifiziert</t>
  </si>
  <si>
    <t>§ 64 LFGB Nr. L 01.00-10, modifiziert</t>
  </si>
  <si>
    <t>§ 64 LFGB Nr. L 06.00-7</t>
  </si>
  <si>
    <t>§ 64 LFGB Nr. L 01.00-10</t>
  </si>
  <si>
    <t>Weibull-Stoldt</t>
  </si>
  <si>
    <t>§ 64 LFGB Nr. L 06.00-6, modifiziert</t>
  </si>
  <si>
    <t>§ 64 LFGB Nr. L 06.00-6</t>
  </si>
  <si>
    <t>§ 64 LFGB Nr. L 06.00-4, modifiziert</t>
  </si>
  <si>
    <t>§ 64 LFGB Nr. L 06.00-4</t>
  </si>
  <si>
    <t>§ 64 LFGB Nr. L 06.00-5, modifiziert</t>
  </si>
  <si>
    <t>§ 64 LFGB Nr. L 06.00-5</t>
  </si>
  <si>
    <t>§ 64 LFGB Nr. L 05.00-13</t>
  </si>
  <si>
    <t>§ 64 LFGB Nr. L 13.05-4</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</si>
  <si>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</si>
  <si>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</si>
  <si>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</si>
  <si>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</si>
  <si>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</si>
  <si>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</si>
  <si>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</si>
  <si>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</si>
  <si>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</si>
  <si>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</si>
  <si>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eMail-Kontrolle:</t>
  </si>
  <si>
    <t>Ergebnis der Überprüfung:</t>
  </si>
  <si>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</si>
  <si>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Schreiben Sie Ihre Daten in die gelb hinterlegten Felder. Geben Sie Ihre Ergebnisse in den aufgeführten Einheiten an.
Write your data into the yellow cells. Give your results in the units of column 2.</t>
  </si>
  <si>
    <t>§ 64 LFGB Nr. L 05.00-13, modifiziert</t>
  </si>
  <si>
    <t>§ 64 LFGB Nr. L 13.05-4, modifiziert</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</si>
  <si>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</si>
  <si>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</si>
  <si>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</si>
  <si>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</si>
  <si>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</si>
  <si>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</si>
  <si>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</si>
  <si>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</si>
  <si>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</si>
  <si>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Parameter 9</t>
  </si>
  <si>
    <t>Zur Beschreibung des Analysenverfahrens verwenden Sie bitte die im unteren Teil dieses Datenblatts enthaltenen Auswahlfelder.
To describe your method use the Pulldown-menus following after the result area.</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</si>
  <si>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</si>
  <si>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</si>
  <si>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ja / yes</t>
  </si>
  <si>
    <t>nein / no</t>
  </si>
  <si>
    <t>g/100 g Probe</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</si>
  <si>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</si>
  <si>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</si>
  <si>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</si>
  <si>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</si>
  <si>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</si>
  <si>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Natrium</t>
  </si>
  <si>
    <t>Kochsalz (über Chlorid)</t>
  </si>
  <si>
    <t>Aufschluss-
prinzip</t>
  </si>
  <si>
    <t>verwendete Säuren</t>
  </si>
  <si>
    <t>Mess-
prinzip</t>
  </si>
  <si>
    <t>Proben-
einwaage</t>
  </si>
  <si>
    <t>Verfahren /
Literatur</t>
  </si>
  <si>
    <t>Oxida-tionsmittel</t>
  </si>
  <si>
    <t>DIN EN ISO 15510</t>
  </si>
  <si>
    <t>DIN EN ISO 15763</t>
  </si>
  <si>
    <t>Applikation Bulletin Fa. Metrohm Nr. 125/1d</t>
  </si>
  <si>
    <t>DIN EN ISO 17294-2</t>
  </si>
  <si>
    <t>DIN EN ISO 11885</t>
  </si>
  <si>
    <t>§ 64 LFGB Nr. L 00.00-144 (auch modifiziert)</t>
  </si>
  <si>
    <t>§ 64 LFGB Nr. L 07.00-56 (auch modifiziert)</t>
  </si>
  <si>
    <t>§ 64 LFGB Nr. L 31.00-10 (DIN EN 1134) (auch modifiziert)</t>
  </si>
  <si>
    <t>§ 64 LFGB Nr. L 17.00-17 (auch modifiziert)</t>
  </si>
  <si>
    <t>§ 64 LFGB Nr. L 00.00-19/2 (auch modifiziert)</t>
  </si>
  <si>
    <t>§ 64 LFGB Nr. L 00.00-19/1 (auch modifiziert)</t>
  </si>
  <si>
    <t>Verfahren</t>
  </si>
  <si>
    <t>ICP-AES</t>
  </si>
  <si>
    <t>Ionenchromatographie</t>
  </si>
  <si>
    <t>ICP-OES</t>
  </si>
  <si>
    <t>ICP-MS</t>
  </si>
  <si>
    <t>Flammenemmission</t>
  </si>
  <si>
    <t>Flammen-AAS</t>
  </si>
  <si>
    <t>Messverfahren</t>
  </si>
  <si>
    <t>Sonstiges Oxidationsmittel</t>
  </si>
  <si>
    <t>entfällt</t>
  </si>
  <si>
    <r>
      <t>H</t>
    </r>
    <r>
      <rPr>
        <vertAlign val="subscript"/>
        <sz val="11"/>
        <rFont val="Times New Roman"/>
        <family val="1"/>
      </rPr>
      <t>2</t>
    </r>
    <r>
      <rPr>
        <sz val="11"/>
        <rFont val="Times New Roman"/>
        <family val="1"/>
      </rPr>
      <t>O</t>
    </r>
    <r>
      <rPr>
        <vertAlign val="subscript"/>
        <sz val="11"/>
        <rFont val="Times New Roman"/>
        <family val="1"/>
      </rPr>
      <t>2</t>
    </r>
  </si>
  <si>
    <t>Oxidationsmittel</t>
  </si>
  <si>
    <t>Sonstige Säure</t>
  </si>
  <si>
    <t>Königswasser</t>
  </si>
  <si>
    <r>
      <t>H</t>
    </r>
    <r>
      <rPr>
        <vertAlign val="subscript"/>
        <sz val="11"/>
        <rFont val="Times New Roman"/>
        <family val="1"/>
      </rPr>
      <t>2</t>
    </r>
    <r>
      <rPr>
        <sz val="11"/>
        <rFont val="Times New Roman"/>
        <family val="1"/>
      </rPr>
      <t>SO</t>
    </r>
    <r>
      <rPr>
        <vertAlign val="subscript"/>
        <sz val="11"/>
        <rFont val="Times New Roman"/>
        <family val="1"/>
      </rPr>
      <t>4</t>
    </r>
  </si>
  <si>
    <r>
      <t>HNO</t>
    </r>
    <r>
      <rPr>
        <vertAlign val="subscript"/>
        <sz val="11"/>
        <rFont val="Times New Roman"/>
        <family val="1"/>
      </rPr>
      <t>3</t>
    </r>
  </si>
  <si>
    <t>HCl</t>
  </si>
  <si>
    <t>Säuren</t>
  </si>
  <si>
    <t>Sonstiger Aufschluss</t>
  </si>
  <si>
    <t>wässrige Extraktion</t>
  </si>
  <si>
    <t>Trockenveraschung bei 540 °C bis 560 °C</t>
  </si>
  <si>
    <t>Trockenveraschung bei 500 bis 540 °C</t>
  </si>
  <si>
    <t>Druckaufschluss</t>
  </si>
  <si>
    <t>Mikrowellendruckaufschluss</t>
  </si>
  <si>
    <t>Aufschluss</t>
  </si>
  <si>
    <t>&gt; 10,0 g</t>
  </si>
  <si>
    <t>5,0 g - 10,0 g</t>
  </si>
  <si>
    <t>2,5 g - 5,0 g</t>
  </si>
  <si>
    <t>1,5 g - 2,5 g</t>
  </si>
  <si>
    <t>1,0 g - 1,5 g</t>
  </si>
  <si>
    <t>0,5 g - 1,0 g</t>
  </si>
  <si>
    <t>&lt; 0,5 g</t>
  </si>
  <si>
    <t>Probeneinwaage</t>
  </si>
  <si>
    <t>Na</t>
  </si>
  <si>
    <t>Elemente</t>
  </si>
  <si>
    <t>Messprinzip</t>
  </si>
  <si>
    <t>Aufschlussprinzip</t>
  </si>
  <si>
    <t>verwendete Säure (1)</t>
  </si>
  <si>
    <t>verwendete Säure (2)</t>
  </si>
  <si>
    <t>Verfahren / Literatur</t>
  </si>
  <si>
    <t>Postleitzahl (ZIP-Code):</t>
  </si>
  <si>
    <t>Kunden-Nr. (Client-No.):</t>
  </si>
  <si>
    <r>
      <t xml:space="preserve">Geben Sie Ihre Ergebnisse mit den in Spalte 3 aufgeführten </t>
    </r>
    <r>
      <rPr>
        <b/>
        <sz val="12"/>
        <rFont val="Times New Roman"/>
        <family val="1"/>
      </rPr>
      <t>signifikanten Stellen</t>
    </r>
    <r>
      <rPr>
        <sz val="12"/>
        <rFont val="Times New Roman"/>
        <family val="1"/>
      </rPr>
      <t xml:space="preserve"> an. Beispiele hierzu sind in "Hinweise1" enthalten 
(bei Gehalten unter 0,010 g/100 g genügt die Angabe von 2 signifikanten Stellen).
Report your results with in column 3 shown </t>
    </r>
    <r>
      <rPr>
        <b/>
        <sz val="12"/>
        <rFont val="Times New Roman"/>
        <family val="1"/>
      </rPr>
      <t>significant numbers</t>
    </r>
    <r>
      <rPr>
        <sz val="12"/>
        <rFont val="Times New Roman"/>
        <family val="1"/>
      </rPr>
      <t xml:space="preserve"> (there are some examples in sheet "hints1")
(for concentrations below 0.010 g/100 g reporting of results with 2 significant numbers is suitable).</t>
    </r>
  </si>
  <si>
    <t>Basisnorm 15621</t>
  </si>
  <si>
    <t>Digiprep</t>
  </si>
  <si>
    <t>Rohprotein (N * 6,25)</t>
  </si>
  <si>
    <t>12</t>
  </si>
  <si>
    <t>Ionensensitive Elektrode</t>
  </si>
  <si>
    <t>§ 64 LFGB Nrn. L06.00-4 / L 06.00-9</t>
  </si>
  <si>
    <t>§ 64 LFGB Nr. L 00.00-135 (auch modifiziert)</t>
  </si>
  <si>
    <t>§ 64 LFGB Nr. L 03.00-9</t>
  </si>
  <si>
    <t>§ 64 LFGB Nr. L 03.00-9, modifiziert</t>
  </si>
  <si>
    <t>Trocknung bei 103 °C ± 2 °C mit Seesand</t>
  </si>
  <si>
    <t>Trocknung bei 103 °C ± 2 °C ohne Seesand</t>
  </si>
  <si>
    <t>VDLUA Band VI C 35.3</t>
  </si>
  <si>
    <t>Mikrowellentrocknung</t>
  </si>
  <si>
    <t>VDLUFA Band VI C 35 6</t>
  </si>
  <si>
    <t>FT-NIR Spektrometrie</t>
  </si>
  <si>
    <t>§ 64 LFGB Nr. L 03.00-10 (01.00-20, 03.42-2)</t>
  </si>
  <si>
    <t>§ 64 LFGB Nr. L 03.00-10 (01.00-20, 03.42-2), modifiziert</t>
  </si>
  <si>
    <t>§ 64 LFGB Nr. L 03.00-8</t>
  </si>
  <si>
    <t>§ 64 LFGB Nr. L 03.00-8, modifiziert</t>
  </si>
  <si>
    <t>Aufschluss mit Zinn-HCl, Extraktion mit Cyclohexan</t>
  </si>
  <si>
    <t>VDLUFA VI C 15.2.2 (Schmid-Badzynski-Ratzlaff)</t>
  </si>
  <si>
    <t>Salzsaure Hydrolyse, Extraktion mit Petrolether (Weibull-Berntrop)</t>
  </si>
  <si>
    <t>SBR-Methode</t>
  </si>
  <si>
    <t>Gaschromatographie</t>
  </si>
  <si>
    <t>nach Gullik</t>
  </si>
  <si>
    <t>Gerhard Extraktion mit Petrolether</t>
  </si>
  <si>
    <t>NMR Smart Trac</t>
  </si>
  <si>
    <t>DIN 10342 (auch modifiziert)</t>
  </si>
  <si>
    <t>§ 64 LFGB Nr. L 03.00-27</t>
  </si>
  <si>
    <t>§ 64 LFGB Nr. L 03.00-27, modifiziert</t>
  </si>
  <si>
    <t>Kjeldahl</t>
  </si>
  <si>
    <t>Halbmikro-Kjeldahl-Verfahren</t>
  </si>
  <si>
    <t>Dumas</t>
  </si>
  <si>
    <t>VDLUFA VI C 30.2</t>
  </si>
  <si>
    <t>§ 64 LFGB Nr. L 01.00-60</t>
  </si>
  <si>
    <t>§ 64 LFGB Nr. L 01.00-60, modifiziert</t>
  </si>
  <si>
    <t>Lactose, wasserfrei</t>
  </si>
  <si>
    <t>mg/kg Probe</t>
  </si>
  <si>
    <t>Natamycin</t>
  </si>
  <si>
    <t>Lactose</t>
  </si>
  <si>
    <t>Enzymatisch nach Roche / r-biopharm Nr. 10 176 303 035</t>
  </si>
  <si>
    <t>Enzymatisch nach Roche / r-biopharm Nr. 10 986 119 035</t>
  </si>
  <si>
    <t>Enzymatisch nach SCIL Nr. 1213 (Lactose, Galactose)</t>
  </si>
  <si>
    <t>HPLC (diverse Detektoren)</t>
  </si>
  <si>
    <t>IC (diverse Detektoren)</t>
  </si>
  <si>
    <t>§ 64 LFGB Nr. L 01.00-17</t>
  </si>
  <si>
    <t>§ 64 LFGB Nr. L 01.00-17, modifiziert</t>
  </si>
  <si>
    <t>Luff-Schoorl</t>
  </si>
  <si>
    <t>VDLUFA VI C 20.2.3</t>
  </si>
  <si>
    <t>§ 64 LFGB Nr. L 17.00-7</t>
  </si>
  <si>
    <t>§ 64 LFGB Nr. L 17.00-7, modifiziert</t>
  </si>
  <si>
    <t>GC als TMS-Derivat</t>
  </si>
  <si>
    <t>§ 64 LFGB Nr. L 40.00-7</t>
  </si>
  <si>
    <t>§ 64 LFGB Nr. L 40.00-7, modifiziert</t>
  </si>
  <si>
    <t>Enzymatisch nach r-biopharm Enzytec E1213</t>
  </si>
  <si>
    <t>§ 64 LFGB Nr. L 03.00-30 (01.00-77 - DIN 10477)</t>
  </si>
  <si>
    <t>§ 64 LFGB Nr. L 03.00-30 (01.00-77 - DIN 10477), modifiziert</t>
  </si>
  <si>
    <t>Veraschung bei 510 °C  ± 10 °C (auch mit Vortrocknung)</t>
  </si>
  <si>
    <t>Veraschung bei 530 °C  ± 10 °C (auch mit Vortrocknung)</t>
  </si>
  <si>
    <t>Veraschung bei 550 °C  ± 10 °C (auch mit Vortrocknung)</t>
  </si>
  <si>
    <t>Veraschung bei 570 °C  ± 10 °C (auch mit Vortrocknung)</t>
  </si>
  <si>
    <t>Veraschung bei 590 °C  ± 10 °C (auch mit Vortrocknung)</t>
  </si>
  <si>
    <t>Veraschung bei 610 °C  ± 10 °C (auch mit Vortrocknung)</t>
  </si>
  <si>
    <t>Veraschung bei Temperaturen über 620 °C (auch mit Vortrocknung)</t>
  </si>
  <si>
    <t>VDLUFA VI C 10.2</t>
  </si>
  <si>
    <t>§ 64 LFGB Nr. L 03.00-11</t>
  </si>
  <si>
    <t>§ 64 LFGB Nr. L 03.00-11, modifiziert</t>
  </si>
  <si>
    <t>Nach Mohr</t>
  </si>
  <si>
    <t>VDLUFA Band VI C 10.6.2</t>
  </si>
  <si>
    <t>IDF 88A: 1988</t>
  </si>
  <si>
    <t>Heißwasserextraktion, Titration mit AgNO3 gegen Diphenylcarbazon/Bromphenolblau</t>
  </si>
  <si>
    <t>§ 64 LFGB Nr. L 07.00-5/1</t>
  </si>
  <si>
    <t>§ 64 LFGB Nr. L 07.00-5/1, modifiziert</t>
  </si>
  <si>
    <t xml:space="preserve">Hausmethode / Internal Method </t>
  </si>
  <si>
    <t>§ 64 LFGB Nr. L 03.00-17</t>
  </si>
  <si>
    <t>§ 64 LFGB Nr. L 03.00-17, modifiziert</t>
  </si>
  <si>
    <t>§ 64 LFGB Nr. L 06.00-9</t>
  </si>
  <si>
    <t>§ 64 LFGB Nr. L 06.00-9, modifiziert</t>
  </si>
  <si>
    <t>§ 64 LFGB Nr. L 01.00-41</t>
  </si>
  <si>
    <t>§ 64 LFGB Nr. L 01.00-41, modifiziert</t>
  </si>
  <si>
    <t>§ 64 LFGB Nr. L 31.00-6</t>
  </si>
  <si>
    <t>§ 64 LFGB Nr. L 31.00-6, modifiziert</t>
  </si>
  <si>
    <t>Aufschluss mit Perchlorsäure/Salpetersäure, photometrisch mit Molybdat/Vanadat</t>
  </si>
  <si>
    <t>VDLUFA VU 2.2.2.6</t>
  </si>
  <si>
    <t>Bestimmung mittels ICP-OES aus der Asche</t>
  </si>
  <si>
    <t>Druckaufschluss, Messung ICP (OES oder MS)</t>
  </si>
  <si>
    <t>Gravimetrisch nach Mikrowellenaufschluss</t>
  </si>
  <si>
    <t>Messung mit ICP aus der Asche</t>
  </si>
  <si>
    <t>Schweizerisches Lebensmittelbuch Kapitel 8.1 (photometrisch)</t>
  </si>
  <si>
    <t>VDLUFA Band III, 10.8.2</t>
  </si>
  <si>
    <t>§ 64 LFGB Nr. L 26.26-2 (enzymatisches Verfahren)</t>
  </si>
  <si>
    <t>§ 64 LFGB Nr. L 26.26-2 (enzymatisches Verfahren), modifiziert</t>
  </si>
  <si>
    <t>§ 64 LFGB Nr. L 01.00-36 (Xylenol-Verfahren)</t>
  </si>
  <si>
    <t>§ 64 LFGB Nr. L 01.00-36 (Xylenol-Verfahren), modifiziert</t>
  </si>
  <si>
    <t>Enzymatisch nach r-biopharm / Roche Nr. 10 905 658 035</t>
  </si>
  <si>
    <t>HPLC-Verfahren</t>
  </si>
  <si>
    <t>Reduktion mit Cadmium, Photometrisch nach in-line Dialyse bei 530 nm</t>
  </si>
  <si>
    <t>§ 64 LFGB Nr. L 01.00-79/1</t>
  </si>
  <si>
    <t>§ 64 LFGB Nr. L 01.00-79/1, modifiziert</t>
  </si>
  <si>
    <t>§ 64 LFGB Nr. L 01.00-79/2</t>
  </si>
  <si>
    <t>§ 64 LFGB Nr. L 01.00-79/2, modifiziert</t>
  </si>
  <si>
    <t>§ 64 LFGB Nr. L 03.00-41/1</t>
  </si>
  <si>
    <t>§ 64 LFGB Nr. L 03.00-41/1, modifiziert</t>
  </si>
  <si>
    <t>§ 64 LFGB Nr. L 03.00-41/2</t>
  </si>
  <si>
    <t>§ 64 LFGB Nr. L 03.00-41/2, modifiziert</t>
  </si>
  <si>
    <t>HPLC-Verfahren (diverse Detektoren)</t>
  </si>
  <si>
    <t>Gesamtphosphor</t>
  </si>
  <si>
    <t>Nitrat</t>
  </si>
  <si>
    <r>
      <t>Nitrat (als NO</t>
    </r>
    <r>
      <rPr>
        <vertAlign val="subscript"/>
        <sz val="12"/>
        <rFont val="Times New Roman"/>
        <family val="1"/>
      </rPr>
      <t>3</t>
    </r>
    <r>
      <rPr>
        <vertAlign val="superscript"/>
        <sz val="12"/>
        <rFont val="Times New Roman"/>
        <family val="1"/>
      </rPr>
      <t>-</t>
    </r>
    <r>
      <rPr>
        <sz val="12"/>
        <rFont val="Times New Roman"/>
        <family val="1"/>
      </rPr>
      <t>)</t>
    </r>
  </si>
  <si>
    <t>Käse / Cheese</t>
  </si>
  <si>
    <t>EN ISO 5534</t>
  </si>
  <si>
    <t>DIN 10479-2 Butyrometrische Bestimmung des Fettgehaltes von Milch und Milchprodukten</t>
  </si>
  <si>
    <t>EN ISO 8968-1</t>
  </si>
  <si>
    <t>VDLUFA Methodenbuch VI, C 10.6.3</t>
  </si>
  <si>
    <t>§ 64 LFGB Nr. L 00.00-144</t>
  </si>
  <si>
    <t>§ 64 LFGB Nr. L 00.00-144, modifiziert</t>
  </si>
  <si>
    <t>Reduktion mit Cadmium, Analyse mittels AutoAnalyzer</t>
  </si>
  <si>
    <t>DIN EN ISO 14673-2 (CFA)</t>
  </si>
  <si>
    <t>Ionenchromatografie</t>
  </si>
  <si>
    <t>§ 64 LFGB Nr. L 01.00-79/3, modifiziert</t>
  </si>
  <si>
    <t>§ 64 LFGB Nr. L 01.00-79/3</t>
  </si>
  <si>
    <t>§ 64 LFGB Nr. L 08.00-14</t>
  </si>
  <si>
    <t>§ 64 LFGB Nr. L 08.00-14, modifiziert</t>
  </si>
  <si>
    <t>ISO 9233-2</t>
  </si>
  <si>
    <t>DIN EN 15505:2008-06</t>
  </si>
  <si>
    <r>
      <t>Potentiometrische Titration mit Silberelektrode und AgNO</t>
    </r>
    <r>
      <rPr>
        <vertAlign val="subscript"/>
        <sz val="11"/>
        <rFont val="Times New Roman"/>
        <family val="1"/>
      </rPr>
      <t>3</t>
    </r>
    <r>
      <rPr>
        <sz val="11"/>
        <rFont val="Times New Roman"/>
        <family val="1"/>
      </rPr>
      <t xml:space="preserve"> (auch automatisch)</t>
    </r>
  </si>
  <si>
    <r>
      <t>Potentiometrisch mit AgNO</t>
    </r>
    <r>
      <rPr>
        <vertAlign val="subscript"/>
        <sz val="11"/>
        <rFont val="Times New Roman"/>
        <family val="1"/>
      </rPr>
      <t>3</t>
    </r>
    <r>
      <rPr>
        <sz val="11"/>
        <rFont val="Times New Roman"/>
        <family val="1"/>
      </rPr>
      <t xml:space="preserve"> aus der Asche (auch automatisch)</t>
    </r>
  </si>
  <si>
    <t>EN 16943</t>
  </si>
  <si>
    <t>ÖNORM DIN 10314</t>
  </si>
  <si>
    <t>Gerber</t>
  </si>
  <si>
    <t>DIN EN ISO 5943</t>
  </si>
  <si>
    <t>§ 64 Nr.  L 01.00-92 2016-03 (auch modifiziert)</t>
  </si>
  <si>
    <t>Bestimmung mittels CFA nach Säureaufschluss</t>
  </si>
  <si>
    <t>§ 64 LFGB Nr. L 06.00-3</t>
  </si>
  <si>
    <t>§ 64 LFGB Nr. L 06.00-3, modifiziert</t>
  </si>
  <si>
    <t>Enzymatisch nach Megazyme, K-LACGAR, 2014-03</t>
  </si>
  <si>
    <t>§ 64 LFGB Nr. L07.00-23</t>
  </si>
  <si>
    <t>§ 64 LFGB Nr. L07.00-23, modifiziert</t>
  </si>
  <si>
    <t>§ 64 LFGB Nr. L 05.02-2</t>
  </si>
  <si>
    <t>§ 64 LFGB Nr. L 00.00-135, modifiziert</t>
  </si>
  <si>
    <t>§ 64 LFGB Nr. L 00.00-135</t>
  </si>
  <si>
    <t>DIN11885 nach Mikrowellenaufschluss</t>
  </si>
  <si>
    <t>Trockenveraschung bei &lt; 500 °C</t>
  </si>
  <si>
    <t>Skalar</t>
  </si>
  <si>
    <t>Schweizerisches Lebensmittelbuch SLMB, Kap. 5, 2.1; Juli 2000</t>
  </si>
  <si>
    <t>KERN DBS</t>
  </si>
  <si>
    <t>enzymatisch nach Thermo Fisher</t>
  </si>
  <si>
    <t>NIR</t>
  </si>
  <si>
    <t>§ 64 LFGB Nr. L 07.00-60</t>
  </si>
  <si>
    <t>§ 64 LFGB Nr. L 07.00-60, modifiziert</t>
  </si>
  <si>
    <t>EN ISO 1735 (auch modifiziert)</t>
  </si>
  <si>
    <t>§ 64 LFGB L 07.00-5/2 (DIN ISO 15923-1:2013), modifiziert</t>
  </si>
  <si>
    <t>§ 64 LFGB L 07.00-5/2 (DIN ISO 15923-1:2013)</t>
  </si>
  <si>
    <t>§ 64 LFGB Nr. L 05.02-2, modifiziert</t>
  </si>
  <si>
    <t>§ 64 LFGB L 07.00-12 (DIN EN ISO 13395): 1990-12</t>
  </si>
  <si>
    <t>§ 64 LFGB L 07.00-12 (DIN EN ISO 13395): 1990-12, modifiziert</t>
  </si>
  <si>
    <t>Senden Sie elektronisch mitgeteilte Ergebnisse nicht noch zusätzlich per Post oder Telefax.</t>
  </si>
  <si>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</si>
  <si>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</si>
  <si>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Nach dem Eingang in unserer Mailbox "ergebnisse@lvus.de" erhalten Sie automatisch eine Benachrichtigung/Bestätigung über den Eingang Ihrer eMail.</t>
  </si>
  <si>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</si>
  <si>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</si>
  <si>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</si>
  <si>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</si>
  <si>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</si>
  <si>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t>Die Felder zur Eingabe Ihrer Ergebnisdaten sind nicht mit einer festen Nachkommazahl vordefiniert, um keine Hinweise auf eventuelle Gehalte von Parametern zu geben.</t>
  </si>
  <si>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</si>
  <si>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</si>
  <si>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t xml:space="preserve">Benutzen Sie für die Ergebnisübermittlung diese vordefinierte Tabelle im Excelformat. Die Tabelle steht auch auf unserer Homepage (www.lvus.de) im Bereich „Download“ bereit. </t>
  </si>
  <si>
    <t>Zur Bestimmung der Parameter sollen zwei vollständig getrennte Analysengänge durch¬geführt werden. Verwenden Sie für die Analysengänge 1 und 2 Probenmaterial aus verschiedenen Probeneinheiten.</t>
  </si>
  <si>
    <t>Hinweise zum Erfassen und Einsenden der Untersuchungsergebnisse</t>
  </si>
  <si>
    <t>VDLUFA III C 7.1.4</t>
  </si>
  <si>
    <t>DIN EN ISO 14673-3 (2004), FIA mit Cd-Reduktion und In-Line-Dialyse</t>
  </si>
  <si>
    <r>
      <t>Gesamtphosphor, 
berechnet als P</t>
    </r>
    <r>
      <rPr>
        <vertAlign val="subscript"/>
        <sz val="12"/>
        <rFont val="Times New Roman"/>
        <family val="1"/>
      </rPr>
      <t>2</t>
    </r>
    <r>
      <rPr>
        <sz val="12"/>
        <rFont val="Times New Roman"/>
        <family val="1"/>
      </rPr>
      <t>O</t>
    </r>
    <r>
      <rPr>
        <vertAlign val="subscript"/>
        <sz val="12"/>
        <rFont val="Times New Roman"/>
        <family val="1"/>
      </rPr>
      <t>5</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</si>
</sst>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33"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4"/>
      <color indexed="9"/>
      <name val="Times New Roman"/>
      <family val="1"/>
    </font>
    <font>
      <sz val="11"/>
      <color indexed="9"/>
      <name val="Times New Roman"/>
      <family val="1"/>
    </font>
    <font>
      <sz val="13"/>
      <name val="Times New Roman"/>
      <family val="1"/>
    </font>
    <font>
      <sz val="12"/>
      <color indexed="12"/>
      <name val="Times New Roman"/>
      <family val="1"/>
    </font>
    <font>
      <b/>
      <sz val="11"/>
      <name val="Times New Roman"/>
      <family val="1"/>
    </font>
    <font>
      <sz val="12"/>
      <color indexed="10"/>
      <name val="Times New Roman"/>
      <family val="1"/>
    </font>
    <font>
      <sz val="9"/>
      <name val="Times New Roman"/>
      <family val="1"/>
    </font>
    <font>
      <sz val="12"/>
      <color indexed="9"/>
      <name val="Times New Roman"/>
      <family val="1"/>
    </font>
    <font>
      <i/>
      <vertAlign val="subscript"/>
      <sz val="11"/>
      <name val="Times New Roman"/>
      <family val="1"/>
    </font>
    <font>
      <sz val="11"/>
      <color indexed="12"/>
      <name val="Times New Roman"/>
      <family val="1"/>
    </font>
    <font>
      <vertAlign val="subscript"/>
      <sz val="11"/>
      <name val="Times New Roman"/>
      <family val="1"/>
    </font>
    <font>
      <vertAlign val="subscript"/>
      <sz val="12"/>
      <name val="Times New Roman"/>
      <family val="1"/>
    </font>
    <font>
      <vertAlign val="superscript"/>
      <sz val="12"/>
      <name val="Times New Roman"/>
      <family val="1"/>
    </font>
    <font>
      <sz val="12"/>
      <color theme="0"/>
      <name val="Times New Roman"/>
      <family val="1"/>
    </font>
    <font>
      <sz val="13"/>
      <color theme="0"/>
      <name val="Times New Roman"/>
      <family val="1"/>
    </font>
  </fonts>
  <fills count="6">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rgb="FFCCFFCC"/>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style="thick">
        <color indexed="17"/>
      </top>
      <bottom/>
      <diagonal/>
    </border>
    <border>
      <left/>
      <right/>
      <top style="thin">
        <color indexed="17"/>
      </top>
      <bottom/>
      <diagonal/>
    </border>
    <border>
      <left/>
      <right/>
      <top/>
      <bottom style="thin">
        <color indexed="64"/>
      </bottom>
      <diagonal/>
    </border>
  </borders>
  <cellStyleXfs count="4">
    <xf numFmtId="0" fontId="0" fillId="0" borderId="0"/>
    <xf numFmtId="0" fontId="1" fillId="0" borderId="0" applyNumberFormat="0" applyFill="0" applyBorder="0" applyAlignment="0" applyProtection="0">
      <alignment vertical="top"/>
      <protection locked="0"/>
    </xf>
    <xf numFmtId="0" fontId="5" fillId="0" borderId="0"/>
    <xf numFmtId="0" fontId="1" fillId="0" borderId="0" applyNumberFormat="0" applyFill="0" applyBorder="0" applyAlignment="0" applyProtection="0">
      <alignment vertical="top"/>
      <protection locked="0"/>
    </xf>
  </cellStyleXfs>
  <cellXfs count="163">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5" fillId="0" borderId="0" xfId="0" applyFont="1" applyProtection="1">
      <protection hidden="1"/>
    </xf>
    <xf numFmtId="0" fontId="4" fillId="0" borderId="0" xfId="0" applyFont="1" applyProtection="1">
      <protection hidden="1"/>
    </xf>
    <xf numFmtId="0" fontId="5" fillId="0" borderId="2"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5" fillId="0" borderId="0" xfId="0" applyFont="1" applyAlignment="1" applyProtection="1">
      <alignment horizontal="justify" vertical="top" wrapText="1"/>
      <protection hidden="1"/>
    </xf>
    <xf numFmtId="0" fontId="4" fillId="0" borderId="2"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0" xfId="0" applyFont="1" applyProtection="1">
      <protection locked="0" hidden="1"/>
    </xf>
    <xf numFmtId="0" fontId="4" fillId="0" borderId="0" xfId="0" applyFont="1" applyProtection="1">
      <protection locked="0" hidden="1"/>
    </xf>
    <xf numFmtId="0" fontId="5" fillId="0" borderId="3" xfId="0" applyFont="1" applyBorder="1" applyAlignment="1">
      <alignment vertical="top" wrapText="1"/>
    </xf>
    <xf numFmtId="0" fontId="20" fillId="0" borderId="0" xfId="0" applyFont="1" applyFill="1" applyBorder="1" applyProtection="1">
      <protection hidden="1"/>
    </xf>
    <xf numFmtId="0" fontId="21" fillId="0" borderId="0" xfId="0" applyFont="1" applyFill="1" applyBorder="1" applyProtection="1">
      <protection hidden="1"/>
    </xf>
    <xf numFmtId="0" fontId="18" fillId="0" borderId="0" xfId="0" applyFont="1" applyFill="1" applyBorder="1" applyProtection="1">
      <protection hidden="1"/>
    </xf>
    <xf numFmtId="0" fontId="17" fillId="0" borderId="0" xfId="0" applyFont="1" applyAlignment="1">
      <alignment horizontal="justify" vertical="top" wrapText="1"/>
    </xf>
    <xf numFmtId="0" fontId="17" fillId="0" borderId="0" xfId="0" applyFont="1" applyAlignment="1">
      <alignment wrapText="1"/>
    </xf>
    <xf numFmtId="0" fontId="5" fillId="0" borderId="3" xfId="0" applyFont="1" applyBorder="1" applyAlignment="1" applyProtection="1">
      <alignment vertical="top" wrapText="1"/>
      <protection hidden="1"/>
    </xf>
    <xf numFmtId="0" fontId="5" fillId="0" borderId="0" xfId="0" applyFont="1" applyAlignment="1" applyProtection="1">
      <alignment wrapText="1"/>
      <protection hidden="1"/>
    </xf>
    <xf numFmtId="49" fontId="0" fillId="2" borderId="0" xfId="0" applyNumberFormat="1" applyFill="1" applyAlignment="1">
      <alignment horizontal="center"/>
    </xf>
    <xf numFmtId="14" fontId="0" fillId="2" borderId="0" xfId="0" applyNumberFormat="1" applyFill="1" applyAlignment="1">
      <alignment horizontal="center"/>
    </xf>
    <xf numFmtId="0" fontId="8" fillId="0" borderId="0" xfId="0" applyFont="1" applyAlignment="1">
      <alignment vertical="center"/>
    </xf>
    <xf numFmtId="0" fontId="0" fillId="0" borderId="0" xfId="0" applyAlignment="1">
      <alignment vertical="center"/>
    </xf>
    <xf numFmtId="0" fontId="22"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2" fontId="23" fillId="3" borderId="1" xfId="0" applyNumberFormat="1" applyFont="1" applyFill="1" applyBorder="1" applyAlignment="1" applyProtection="1">
      <alignment horizontal="center" vertical="top" wrapText="1"/>
    </xf>
    <xf numFmtId="0" fontId="0" fillId="0" borderId="0" xfId="0" applyProtection="1"/>
    <xf numFmtId="0" fontId="22" fillId="0" borderId="0" xfId="0" applyFont="1" applyProtection="1"/>
    <xf numFmtId="0" fontId="5" fillId="4" borderId="1" xfId="0" applyFont="1" applyFill="1" applyBorder="1" applyAlignment="1" applyProtection="1">
      <alignment horizontal="left" vertical="top" wrapText="1"/>
    </xf>
    <xf numFmtId="0" fontId="23" fillId="0" borderId="0" xfId="0" applyFont="1" applyFill="1" applyBorder="1" applyAlignment="1" applyProtection="1">
      <alignment vertical="center"/>
      <protection hidden="1"/>
    </xf>
    <xf numFmtId="0" fontId="5" fillId="0" borderId="0" xfId="0" applyFont="1" applyAlignment="1">
      <alignment horizontal="justify" vertical="top" wrapText="1"/>
    </xf>
    <xf numFmtId="0" fontId="4" fillId="0" borderId="0" xfId="0" applyFont="1" applyBorder="1" applyAlignment="1">
      <alignment vertical="center" wrapText="1"/>
    </xf>
    <xf numFmtId="0" fontId="4" fillId="0" borderId="0" xfId="0" applyFont="1" applyFill="1" applyBorder="1" applyAlignment="1" applyProtection="1">
      <alignment horizontal="center" vertical="center"/>
      <protection hidden="1"/>
    </xf>
    <xf numFmtId="0" fontId="23" fillId="4" borderId="0" xfId="0" applyFont="1" applyFill="1" applyBorder="1" applyAlignment="1" applyProtection="1">
      <alignment vertical="center"/>
      <protection hidden="1"/>
    </xf>
    <xf numFmtId="0" fontId="23" fillId="4" borderId="0" xfId="0" applyFont="1" applyFill="1" applyBorder="1" applyAlignment="1" applyProtection="1">
      <alignment vertical="center" wrapText="1"/>
      <protection hidden="1"/>
    </xf>
    <xf numFmtId="0" fontId="5" fillId="0" borderId="0" xfId="0" applyFont="1"/>
    <xf numFmtId="0" fontId="4" fillId="0" borderId="0" xfId="0" applyFont="1" applyFill="1" applyBorder="1" applyAlignment="1" applyProtection="1">
      <alignment horizontal="left" vertical="center" wrapText="1"/>
      <protection hidden="1"/>
    </xf>
    <xf numFmtId="0" fontId="5" fillId="0" borderId="0" xfId="0" applyFont="1" applyAlignment="1" applyProtection="1">
      <alignment horizontal="left" vertical="top" wrapText="1"/>
      <protection hidden="1"/>
    </xf>
    <xf numFmtId="0" fontId="0" fillId="0" borderId="0" xfId="0" applyFill="1" applyBorder="1" applyAlignment="1" applyProtection="1">
      <alignment horizontal="left" vertical="center"/>
      <protection hidden="1"/>
    </xf>
    <xf numFmtId="0" fontId="25" fillId="0" borderId="0" xfId="0" applyFont="1" applyFill="1" applyProtection="1">
      <protection hidden="1"/>
    </xf>
    <xf numFmtId="0" fontId="27" fillId="0" borderId="0" xfId="0" applyFont="1" applyAlignment="1">
      <alignment horizontal="left" vertical="center" wrapText="1"/>
    </xf>
    <xf numFmtId="0" fontId="27" fillId="0" borderId="0" xfId="0" applyFont="1" applyAlignment="1">
      <alignment horizontal="left" vertical="center"/>
    </xf>
    <xf numFmtId="0" fontId="0" fillId="3" borderId="0" xfId="0" applyFill="1" applyBorder="1"/>
    <xf numFmtId="49" fontId="1" fillId="2" borderId="0" xfId="1" applyNumberFormat="1" applyFont="1" applyFill="1" applyAlignment="1" applyProtection="1">
      <alignment vertical="center"/>
      <protection locked="0"/>
    </xf>
    <xf numFmtId="0" fontId="5" fillId="0" borderId="0" xfId="0" applyFont="1" applyAlignment="1">
      <alignment horizontal="left" vertical="top" wrapText="1"/>
    </xf>
    <xf numFmtId="164" fontId="16" fillId="0" borderId="0" xfId="0" applyNumberFormat="1" applyFont="1" applyFill="1" applyBorder="1" applyAlignment="1" applyProtection="1">
      <alignment horizontal="left"/>
      <protection hidden="1"/>
    </xf>
    <xf numFmtId="0" fontId="4" fillId="0" borderId="0" xfId="0" applyFont="1" applyFill="1" applyBorder="1" applyAlignment="1" applyProtection="1">
      <alignment vertical="top"/>
      <protection hidden="1"/>
    </xf>
    <xf numFmtId="0" fontId="4" fillId="0" borderId="0" xfId="0" applyFont="1" applyFill="1" applyBorder="1" applyAlignment="1" applyProtection="1">
      <alignment vertical="top" wrapText="1"/>
      <protection hidden="1"/>
    </xf>
    <xf numFmtId="0" fontId="4" fillId="0" borderId="0" xfId="0" applyFont="1" applyBorder="1" applyAlignment="1">
      <alignment vertical="top" wrapText="1"/>
    </xf>
    <xf numFmtId="0" fontId="0" fillId="5" borderId="0" xfId="0" applyFill="1" applyBorder="1" applyAlignment="1" applyProtection="1">
      <alignment vertical="center"/>
      <protection hidden="1"/>
    </xf>
    <xf numFmtId="0" fontId="5" fillId="0" borderId="0" xfId="2"/>
    <xf numFmtId="0" fontId="5" fillId="0" borderId="0" xfId="2" applyAlignment="1">
      <alignment horizontal="center"/>
    </xf>
    <xf numFmtId="0" fontId="5" fillId="0" borderId="0" xfId="2" applyFont="1"/>
    <xf numFmtId="0" fontId="5" fillId="0" borderId="0" xfId="2" applyAlignment="1" applyProtection="1">
      <alignment horizontal="center"/>
      <protection locked="0" hidden="1"/>
    </xf>
    <xf numFmtId="0" fontId="5" fillId="0" borderId="0" xfId="2" applyProtection="1">
      <protection locked="0" hidden="1"/>
    </xf>
    <xf numFmtId="0" fontId="22" fillId="0" borderId="0" xfId="2" applyFont="1"/>
    <xf numFmtId="0" fontId="5" fillId="0" borderId="0" xfId="2" applyFill="1" applyAlignment="1">
      <alignment horizontal="center"/>
    </xf>
    <xf numFmtId="0" fontId="5" fillId="0" borderId="0" xfId="2" applyFill="1"/>
    <xf numFmtId="0" fontId="5" fillId="0" borderId="0" xfId="2" applyFont="1" applyFill="1"/>
    <xf numFmtId="0" fontId="5" fillId="0" borderId="0" xfId="2" applyFont="1" applyAlignment="1">
      <alignment horizontal="center"/>
    </xf>
    <xf numFmtId="0" fontId="8" fillId="4" borderId="0" xfId="0" applyFont="1" applyFill="1" applyBorder="1" applyAlignment="1" applyProtection="1">
      <alignment vertical="center" wrapText="1"/>
      <protection hidden="1"/>
    </xf>
    <xf numFmtId="0" fontId="8" fillId="4" borderId="0" xfId="0" applyFont="1" applyFill="1" applyBorder="1" applyAlignment="1" applyProtection="1">
      <alignment wrapText="1"/>
      <protection hidden="1"/>
    </xf>
    <xf numFmtId="0" fontId="22" fillId="4" borderId="0" xfId="0" applyFont="1" applyFill="1" applyBorder="1" applyAlignment="1" applyProtection="1">
      <alignment vertical="center"/>
      <protection hidden="1"/>
    </xf>
    <xf numFmtId="0" fontId="5" fillId="4" borderId="0" xfId="2" applyFill="1" applyBorder="1" applyProtection="1">
      <protection hidden="1"/>
    </xf>
    <xf numFmtId="0" fontId="27" fillId="4" borderId="0" xfId="2" applyFont="1" applyFill="1" applyBorder="1" applyProtection="1">
      <protection hidden="1"/>
    </xf>
    <xf numFmtId="0" fontId="6" fillId="4" borderId="0" xfId="2" applyFont="1" applyFill="1" applyBorder="1" applyProtection="1">
      <protection hidden="1"/>
    </xf>
    <xf numFmtId="0" fontId="5" fillId="5" borderId="0" xfId="2" applyFill="1" applyBorder="1" applyProtection="1">
      <protection hidden="1"/>
    </xf>
    <xf numFmtId="0" fontId="0" fillId="5" borderId="0" xfId="0" applyFill="1" applyBorder="1" applyProtection="1">
      <protection hidden="1"/>
    </xf>
    <xf numFmtId="0" fontId="4" fillId="4" borderId="0" xfId="2" applyFont="1" applyFill="1" applyBorder="1" applyAlignment="1" applyProtection="1">
      <alignment vertical="center" wrapText="1"/>
      <protection hidden="1"/>
    </xf>
    <xf numFmtId="0" fontId="5" fillId="4" borderId="0" xfId="2" applyFont="1" applyFill="1" applyBorder="1" applyAlignment="1" applyProtection="1">
      <alignment vertical="center"/>
      <protection hidden="1"/>
    </xf>
    <xf numFmtId="0" fontId="1" fillId="4" borderId="0" xfId="1" applyFill="1" applyBorder="1" applyAlignment="1" applyProtection="1">
      <protection hidden="1"/>
    </xf>
    <xf numFmtId="0" fontId="11" fillId="4" borderId="0" xfId="2" applyFont="1" applyFill="1" applyBorder="1" applyAlignment="1" applyProtection="1">
      <alignment vertical="center"/>
      <protection hidden="1"/>
    </xf>
    <xf numFmtId="0" fontId="8" fillId="4" borderId="0" xfId="2" applyFont="1" applyFill="1" applyBorder="1" applyAlignment="1" applyProtection="1">
      <alignment vertical="center" wrapText="1"/>
      <protection hidden="1"/>
    </xf>
    <xf numFmtId="0" fontId="8" fillId="4" borderId="0" xfId="2" applyFont="1" applyFill="1" applyBorder="1" applyProtection="1">
      <protection hidden="1"/>
    </xf>
    <xf numFmtId="0" fontId="9" fillId="0" borderId="0" xfId="0" applyFont="1" applyFill="1" applyBorder="1" applyAlignment="1" applyProtection="1">
      <alignment vertical="center"/>
      <protection hidden="1"/>
    </xf>
    <xf numFmtId="0" fontId="31" fillId="0" borderId="0" xfId="0" applyFont="1" applyFill="1" applyBorder="1" applyAlignment="1" applyProtection="1">
      <alignment horizontal="center" vertical="center"/>
      <protection hidden="1"/>
    </xf>
    <xf numFmtId="0" fontId="32" fillId="0" borderId="0" xfId="0" applyFont="1" applyFill="1" applyBorder="1" applyAlignment="1" applyProtection="1">
      <alignment horizontal="center" vertical="center"/>
      <protection hidden="1"/>
    </xf>
    <xf numFmtId="0" fontId="32" fillId="0" borderId="0" xfId="0" applyFont="1" applyFill="1" applyBorder="1" applyProtection="1">
      <protection hidden="1"/>
    </xf>
    <xf numFmtId="0" fontId="32" fillId="0" borderId="0" xfId="0" applyFont="1" applyFill="1" applyBorder="1" applyAlignment="1" applyProtection="1">
      <alignment vertical="center"/>
      <protection hidden="1"/>
    </xf>
    <xf numFmtId="0" fontId="2" fillId="0" borderId="0" xfId="0" applyFont="1" applyFill="1" applyBorder="1" applyAlignment="1" applyProtection="1">
      <alignment vertical="center"/>
      <protection hidden="1"/>
    </xf>
    <xf numFmtId="0" fontId="3" fillId="0" borderId="0" xfId="0" applyFont="1" applyFill="1" applyBorder="1" applyAlignment="1" applyProtection="1">
      <alignment vertical="center"/>
      <protection hidden="1"/>
    </xf>
    <xf numFmtId="0" fontId="24" fillId="3" borderId="0" xfId="0" applyFont="1" applyFill="1" applyBorder="1" applyAlignment="1" applyProtection="1">
      <alignment vertical="center"/>
      <protection hidden="1"/>
    </xf>
    <xf numFmtId="0" fontId="7" fillId="5" borderId="0" xfId="0" applyFont="1" applyFill="1" applyBorder="1" applyProtection="1">
      <protection hidden="1"/>
    </xf>
    <xf numFmtId="0" fontId="19" fillId="0" borderId="0" xfId="2" applyFont="1" applyFill="1" applyBorder="1" applyAlignment="1" applyProtection="1">
      <alignment horizontal="center" vertical="center"/>
      <protection hidden="1"/>
    </xf>
    <xf numFmtId="0" fontId="17" fillId="0" borderId="4" xfId="0" applyFont="1" applyBorder="1" applyAlignment="1">
      <alignment horizontal="justify" vertical="top" wrapText="1"/>
    </xf>
    <xf numFmtId="0" fontId="5" fillId="0" borderId="5" xfId="0" applyFont="1" applyBorder="1" applyAlignment="1" applyProtection="1">
      <alignment wrapText="1"/>
      <protection hidden="1"/>
    </xf>
    <xf numFmtId="0" fontId="17" fillId="0" borderId="0" xfId="0" applyFont="1" applyAlignment="1">
      <alignment horizontal="left" wrapText="1"/>
    </xf>
    <xf numFmtId="0" fontId="4" fillId="0" borderId="0" xfId="0" applyFont="1" applyAlignment="1" applyProtection="1">
      <alignment horizontal="left"/>
      <protection hidden="1"/>
    </xf>
    <xf numFmtId="0" fontId="17" fillId="0" borderId="5" xfId="0" applyFont="1" applyBorder="1" applyAlignment="1" applyProtection="1">
      <alignment wrapText="1"/>
      <protection hidden="1"/>
    </xf>
    <xf numFmtId="0" fontId="17" fillId="0" borderId="0" xfId="0" applyFont="1" applyAlignment="1" applyProtection="1">
      <alignment horizontal="left" wrapText="1"/>
      <protection hidden="1"/>
    </xf>
    <xf numFmtId="0" fontId="4" fillId="0" borderId="0" xfId="0" applyFont="1" applyFill="1" applyBorder="1" applyAlignment="1">
      <alignment vertical="center" wrapText="1"/>
    </xf>
    <xf numFmtId="0" fontId="5" fillId="0" borderId="4" xfId="0" applyFont="1" applyBorder="1" applyAlignment="1">
      <alignment horizontal="justify" vertical="top" wrapText="1"/>
    </xf>
    <xf numFmtId="0" fontId="5" fillId="0" borderId="0" xfId="0" applyFont="1" applyAlignment="1">
      <alignment wrapText="1"/>
    </xf>
    <xf numFmtId="0" fontId="5" fillId="0" borderId="0" xfId="0" applyFont="1" applyAlignment="1">
      <alignment horizontal="left" wrapText="1"/>
    </xf>
    <xf numFmtId="0" fontId="5" fillId="0" borderId="0" xfId="0" applyFont="1" applyAlignment="1" applyProtection="1">
      <alignment horizontal="left"/>
      <protection hidden="1"/>
    </xf>
    <xf numFmtId="0" fontId="5" fillId="0" borderId="0" xfId="2" applyAlignment="1">
      <alignment horizontal="left"/>
    </xf>
    <xf numFmtId="49" fontId="7" fillId="2" borderId="0" xfId="0" applyNumberFormat="1" applyFont="1" applyFill="1" applyBorder="1" applyAlignment="1" applyProtection="1">
      <alignment vertical="center"/>
      <protection locked="0"/>
    </xf>
    <xf numFmtId="49" fontId="4" fillId="2" borderId="0" xfId="0" applyNumberFormat="1" applyFont="1" applyFill="1" applyBorder="1" applyAlignment="1" applyProtection="1">
      <alignment vertical="center"/>
      <protection locked="0"/>
    </xf>
    <xf numFmtId="0" fontId="5" fillId="3" borderId="0" xfId="2" applyFill="1" applyBorder="1"/>
    <xf numFmtId="0" fontId="5" fillId="0" borderId="6" xfId="0" applyFont="1" applyBorder="1" applyAlignment="1" applyProtection="1">
      <alignment horizontal="left" wrapText="1"/>
    </xf>
    <xf numFmtId="0" fontId="5" fillId="0" borderId="6"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6" xfId="0" applyFont="1" applyFill="1" applyBorder="1" applyAlignment="1" applyProtection="1">
      <alignment horizontal="left" wrapText="1"/>
    </xf>
    <xf numFmtId="0" fontId="4" fillId="3" borderId="6"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2" applyFont="1" applyFill="1" applyBorder="1" applyAlignment="1">
      <alignment horizontal="left" wrapText="1"/>
    </xf>
    <xf numFmtId="0" fontId="5" fillId="3" borderId="0" xfId="2" applyFill="1" applyBorder="1" applyAlignment="1">
      <alignment horizontal="left" wrapText="1"/>
    </xf>
    <xf numFmtId="0" fontId="9" fillId="0" borderId="0" xfId="2" applyFont="1" applyAlignment="1">
      <alignment horizontal="left"/>
    </xf>
    <xf numFmtId="0" fontId="27" fillId="0" borderId="0" xfId="0" applyFont="1" applyAlignment="1">
      <alignment horizontal="left" vertical="center" wrapText="1"/>
    </xf>
    <xf numFmtId="0" fontId="27"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7" fillId="0" borderId="0" xfId="0" applyFont="1" applyFill="1" applyBorder="1" applyAlignment="1" applyProtection="1">
      <alignment horizontal="left" vertical="center"/>
      <protection hidden="1"/>
    </xf>
    <xf numFmtId="0" fontId="7" fillId="0" borderId="0" xfId="0" applyFont="1" applyAlignment="1">
      <alignment horizontal="left" vertical="center"/>
    </xf>
    <xf numFmtId="0" fontId="7" fillId="0" borderId="0" xfId="0" applyFont="1" applyFill="1" applyBorder="1" applyAlignment="1" applyProtection="1">
      <alignment horizontal="left" vertical="center" wrapText="1"/>
      <protection hidden="1"/>
    </xf>
    <xf numFmtId="0" fontId="7" fillId="0" borderId="0" xfId="0" applyFont="1" applyAlignment="1">
      <alignment horizontal="left" vertical="center" wrapText="1"/>
    </xf>
    <xf numFmtId="0" fontId="24" fillId="0" borderId="0" xfId="0" applyFont="1" applyFill="1" applyBorder="1" applyAlignment="1" applyProtection="1">
      <alignment horizontal="left" vertical="center" wrapText="1"/>
      <protection hidden="1"/>
    </xf>
    <xf numFmtId="0" fontId="0" fillId="0" borderId="0" xfId="0" applyAlignment="1">
      <alignment horizontal="left" vertical="center" wrapText="1"/>
    </xf>
    <xf numFmtId="0" fontId="4" fillId="0" borderId="0" xfId="0" applyFont="1" applyFill="1" applyBorder="1" applyAlignment="1" applyProtection="1">
      <alignment horizontal="left" vertical="center" wrapText="1"/>
      <protection hidden="1"/>
    </xf>
    <xf numFmtId="0" fontId="19" fillId="5" borderId="0" xfId="0" applyFont="1" applyFill="1" applyBorder="1" applyAlignment="1" applyProtection="1">
      <alignment horizontal="left"/>
      <protection hidden="1"/>
    </xf>
    <xf numFmtId="0" fontId="19" fillId="5" borderId="0" xfId="0" applyFont="1" applyFill="1" applyBorder="1" applyAlignment="1" applyProtection="1">
      <alignment horizontal="left" vertical="center"/>
      <protection hidden="1"/>
    </xf>
    <xf numFmtId="0" fontId="0" fillId="5" borderId="0" xfId="0" applyFill="1" applyAlignment="1">
      <alignment horizontal="left" vertical="center"/>
    </xf>
    <xf numFmtId="0" fontId="0" fillId="5" borderId="0" xfId="0" applyFill="1" applyBorder="1" applyAlignment="1" applyProtection="1">
      <alignment horizontal="left" vertical="center" wrapText="1"/>
      <protection locked="0"/>
    </xf>
    <xf numFmtId="0" fontId="4" fillId="0" borderId="0" xfId="0" applyFont="1" applyBorder="1" applyAlignment="1">
      <alignment horizontal="center" vertical="top" wrapText="1"/>
    </xf>
    <xf numFmtId="0" fontId="5" fillId="4" borderId="0" xfId="2" applyFill="1" applyBorder="1" applyAlignment="1" applyProtection="1">
      <alignment horizontal="left"/>
      <protection locked="0"/>
    </xf>
    <xf numFmtId="0" fontId="23" fillId="0" borderId="0" xfId="0" applyFont="1" applyFill="1" applyBorder="1" applyAlignment="1" applyProtection="1">
      <alignment horizontal="left" vertical="center" wrapText="1"/>
      <protection hidden="1"/>
    </xf>
    <xf numFmtId="0" fontId="5" fillId="4" borderId="0" xfId="2" applyFill="1" applyBorder="1" applyAlignment="1" applyProtection="1">
      <alignment horizontal="left" vertical="center"/>
      <protection locked="0"/>
    </xf>
    <xf numFmtId="0" fontId="0" fillId="5" borderId="0" xfId="0" applyFill="1" applyBorder="1" applyAlignment="1" applyProtection="1">
      <alignment horizontal="left" vertical="center" wrapText="1"/>
      <protection locked="0" hidden="1"/>
    </xf>
    <xf numFmtId="0" fontId="4" fillId="2" borderId="0" xfId="0" applyFont="1" applyFill="1" applyAlignment="1" applyProtection="1">
      <alignment horizontal="left"/>
      <protection locked="0"/>
    </xf>
  </cellXfs>
  <cellStyles count="4">
    <cellStyle name="Hyperlink" xfId="1" builtinId="8"/>
    <cellStyle name="Hyperlink 2" xfId="3"/>
    <cellStyle name="Standard" xfId="0" builtinId="0"/>
    <cellStyle name="Standard 2" xfId="2"/>
  </cellStyles>
  <dxfs count="36">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Drop" dropLines="50" dropStyle="combo" dx="18" fmlaLink="Wasser!$B$1" fmlaRange="Wasser!$B$3:$B$18" sel="16" val="0"/>
</file>

<file path=xl/ctrlProps/ctrlProp2.xml><?xml version="1.0" encoding="utf-8"?>
<formControlPr xmlns="http://schemas.microsoft.com/office/spreadsheetml/2009/9/main" objectType="Drop" dropLines="50" dropStyle="combo" dx="18" fmlaLink="Fett!$B$1" fmlaRange="Fett!$B$3:$B$24" sel="22" val="0"/>
</file>

<file path=xl/ctrlProps/ctrlProp3.xml><?xml version="1.0" encoding="utf-8"?>
<formControlPr xmlns="http://schemas.microsoft.com/office/spreadsheetml/2009/9/main" objectType="Drop" dropLines="50" dropStyle="combo" dx="18" fmlaLink="Rohprotein!$B$1" fmlaRange="Rohprotein!$B$3:$B$18" sel="16" val="0"/>
</file>

<file path=xl/ctrlProps/ctrlProp4.xml><?xml version="1.0" encoding="utf-8"?>
<formControlPr xmlns="http://schemas.microsoft.com/office/spreadsheetml/2009/9/main" objectType="Drop" dropLines="50" dropStyle="combo" dx="18" fmlaLink="Lactose!$B$1" fmlaRange="Lactose!$B$3:$B$24" sel="22" val="0"/>
</file>

<file path=xl/ctrlProps/ctrlProp5.xml><?xml version="1.0" encoding="utf-8"?>
<formControlPr xmlns="http://schemas.microsoft.com/office/spreadsheetml/2009/9/main" objectType="Drop" dropLines="25" dropStyle="combo" dx="18" fmlaLink="Asche!$B$1" fmlaRange="Asche!$B$3:$B$18" sel="16" val="0"/>
</file>

<file path=xl/ctrlProps/ctrlProp6.xml><?xml version="1.0" encoding="utf-8"?>
<formControlPr xmlns="http://schemas.microsoft.com/office/spreadsheetml/2009/9/main" objectType="Drop" dropLines="25" dropStyle="combo" dx="18" fmlaLink="Kochsalz!$B$1" fmlaRange="Kochsalz!$B$3:$B$26" sel="24" val="0"/>
</file>

<file path=xl/ctrlProps/ctrlProp7.xml><?xml version="1.0" encoding="utf-8"?>
<formControlPr xmlns="http://schemas.microsoft.com/office/spreadsheetml/2009/9/main" objectType="Drop" dropLines="50" dropStyle="combo" dx="18" fmlaLink="Gesamtphosphor!$B$1" fmlaRange="Gesamtphosphor!$B$3:$B$28" sel="26" val="0"/>
</file>

<file path=xl/ctrlProps/ctrlProp8.xml><?xml version="1.0" encoding="utf-8"?>
<formControlPr xmlns="http://schemas.microsoft.com/office/spreadsheetml/2009/9/main" objectType="Drop" dropLines="50" dropStyle="combo" dx="18" fmlaLink="Nitrat!$B$1" fmlaRange="Nitrat!$B$3:$B$28" sel="26" val="0"/>
</file>

<file path=xl/ctrlProps/ctrlProp9.xml><?xml version="1.0" encoding="utf-8"?>
<formControlPr xmlns="http://schemas.microsoft.com/office/spreadsheetml/2009/9/main" objectType="Drop" dropLines="15" dropStyle="combo" dx="18" fmlaLink="Teilnehmerdaten!$D$4" fmlaRange="Teilnehmerdaten!$G$5:$G$6" sel="2" val="0"/>
</file>

<file path=xl/ctrlProps/ctrlProp10.xml><?xml version="1.0" encoding="utf-8"?>
<formControlPr xmlns="http://schemas.microsoft.com/office/spreadsheetml/2009/9/main" objectType="Drop" dropLines="12" dropStyle="combo" dx="18" fmlaLink="Natrium!$B$2" fmlaRange="Natrium!$B$3:$B$10" sel="8" val="0"/>
</file>

<file path=xl/ctrlProps/ctrlProp11.xml><?xml version="1.0" encoding="utf-8"?>
<formControlPr xmlns="http://schemas.microsoft.com/office/spreadsheetml/2009/9/main" objectType="Drop" dropLines="20" dropStyle="combo" dx="18" fmlaLink="Natrium!$B$13" fmlaRange="Natrium!$B$14:$B$22" sel="9" val="0"/>
</file>

<file path=xl/ctrlProps/ctrlProp12.xml><?xml version="1.0" encoding="utf-8"?>
<formControlPr xmlns="http://schemas.microsoft.com/office/spreadsheetml/2009/9/main" objectType="Drop" dropStyle="combo" dx="18" fmlaLink="Natrium!$B$25" fmlaRange="Natrium!$B$26:$B$31" sel="6" val="0"/>
</file>

<file path=xl/ctrlProps/ctrlProp13.xml><?xml version="1.0" encoding="utf-8"?>
<formControlPr xmlns="http://schemas.microsoft.com/office/spreadsheetml/2009/9/main" objectType="Drop" dropStyle="combo" dx="18" fmlaLink="Natrium!$C$25" fmlaRange="Natrium!$B$26:$B$31" sel="6" val="0"/>
</file>

<file path=xl/ctrlProps/ctrlProp14.xml><?xml version="1.0" encoding="utf-8"?>
<formControlPr xmlns="http://schemas.microsoft.com/office/spreadsheetml/2009/9/main" objectType="Drop" dropStyle="combo" dx="18" fmlaLink="Natrium!$B$34" fmlaRange="Natrium!$B$35:$B$38" sel="4" val="0"/>
</file>

<file path=xl/ctrlProps/ctrlProp15.xml><?xml version="1.0" encoding="utf-8"?>
<formControlPr xmlns="http://schemas.microsoft.com/office/spreadsheetml/2009/9/main" objectType="Drop" dropLines="30" dropStyle="combo" dx="18" fmlaLink="Natrium!$B$41" fmlaRange="Natrium!$B$42:$B$50" sel="9" val="0"/>
</file>

<file path=xl/ctrlProps/ctrlProp16.xml><?xml version="1.0" encoding="utf-8"?>
<formControlPr xmlns="http://schemas.microsoft.com/office/spreadsheetml/2009/9/main" objectType="Drop" dropLines="50" dropStyle="combo" dx="18" fmlaLink="Natrium!$B$53" fmlaRange="Natrium!$B$54:$B$72" sel="19"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243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23813</xdr:colOff>
          <xdr:row>32</xdr:row>
          <xdr:rowOff>9525</xdr:rowOff>
        </xdr:from>
        <xdr:to>
          <xdr:col>9</xdr:col>
          <xdr:colOff>614363</xdr:colOff>
          <xdr:row>34</xdr:row>
          <xdr:rowOff>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35</xdr:row>
          <xdr:rowOff>19050</xdr:rowOff>
        </xdr:from>
        <xdr:to>
          <xdr:col>9</xdr:col>
          <xdr:colOff>614363</xdr:colOff>
          <xdr:row>36</xdr:row>
          <xdr:rowOff>0</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37</xdr:row>
          <xdr:rowOff>9525</xdr:rowOff>
        </xdr:from>
        <xdr:to>
          <xdr:col>9</xdr:col>
          <xdr:colOff>614363</xdr:colOff>
          <xdr:row>38</xdr:row>
          <xdr:rowOff>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39</xdr:row>
          <xdr:rowOff>9525</xdr:rowOff>
        </xdr:from>
        <xdr:to>
          <xdr:col>9</xdr:col>
          <xdr:colOff>614363</xdr:colOff>
          <xdr:row>40</xdr:row>
          <xdr:rowOff>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41</xdr:row>
          <xdr:rowOff>9525</xdr:rowOff>
        </xdr:from>
        <xdr:to>
          <xdr:col>9</xdr:col>
          <xdr:colOff>614363</xdr:colOff>
          <xdr:row>42</xdr:row>
          <xdr:rowOff>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43</xdr:row>
          <xdr:rowOff>9525</xdr:rowOff>
        </xdr:from>
        <xdr:to>
          <xdr:col>9</xdr:col>
          <xdr:colOff>614363</xdr:colOff>
          <xdr:row>44</xdr:row>
          <xdr:rowOff>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45</xdr:row>
          <xdr:rowOff>9525</xdr:rowOff>
        </xdr:from>
        <xdr:to>
          <xdr:col>9</xdr:col>
          <xdr:colOff>614363</xdr:colOff>
          <xdr:row>46</xdr:row>
          <xdr:rowOff>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47</xdr:row>
          <xdr:rowOff>9525</xdr:rowOff>
        </xdr:from>
        <xdr:to>
          <xdr:col>9</xdr:col>
          <xdr:colOff>614363</xdr:colOff>
          <xdr:row>48</xdr:row>
          <xdr:rowOff>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16</xdr:row>
          <xdr:rowOff>23813</xdr:rowOff>
        </xdr:from>
        <xdr:to>
          <xdr:col>10</xdr:col>
          <xdr:colOff>128588</xdr:colOff>
          <xdr:row>16</xdr:row>
          <xdr:rowOff>300038</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9525</xdr:rowOff>
        </xdr:from>
        <xdr:to>
          <xdr:col>2</xdr:col>
          <xdr:colOff>266700</xdr:colOff>
          <xdr:row>53</xdr:row>
          <xdr:rowOff>0</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9525</xdr:rowOff>
        </xdr:from>
        <xdr:to>
          <xdr:col>9</xdr:col>
          <xdr:colOff>614363</xdr:colOff>
          <xdr:row>55</xdr:row>
          <xdr:rowOff>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56</xdr:row>
          <xdr:rowOff>0</xdr:rowOff>
        </xdr:from>
        <xdr:to>
          <xdr:col>9</xdr:col>
          <xdr:colOff>614363</xdr:colOff>
          <xdr:row>56</xdr:row>
          <xdr:rowOff>214313</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57</xdr:row>
          <xdr:rowOff>19050</xdr:rowOff>
        </xdr:from>
        <xdr:to>
          <xdr:col>9</xdr:col>
          <xdr:colOff>614363</xdr:colOff>
          <xdr:row>58</xdr:row>
          <xdr:rowOff>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59</xdr:row>
          <xdr:rowOff>9525</xdr:rowOff>
        </xdr:from>
        <xdr:to>
          <xdr:col>9</xdr:col>
          <xdr:colOff>614363</xdr:colOff>
          <xdr:row>60</xdr:row>
          <xdr:rowOff>0</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61</xdr:row>
          <xdr:rowOff>0</xdr:rowOff>
        </xdr:from>
        <xdr:to>
          <xdr:col>9</xdr:col>
          <xdr:colOff>614363</xdr:colOff>
          <xdr:row>61</xdr:row>
          <xdr:rowOff>214313</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63</xdr:row>
          <xdr:rowOff>9525</xdr:rowOff>
        </xdr:from>
        <xdr:to>
          <xdr:col>9</xdr:col>
          <xdr:colOff>614363</xdr:colOff>
          <xdr:row>64</xdr:row>
          <xdr:rowOff>0</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2.xml"/><Relationship Id="rId21" Type="http://schemas.openxmlformats.org/officeDocument/2006/relationships/comments" Target="../comments3.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3.9" x14ac:dyDescent="0.4"/>
  <cols>
    <col min="1" max="2" width="27.640625" style="44" customWidth="1"/>
    <col min="3" max="3" width="30.5" style="44" customWidth="1"/>
    <col min="4" max="16384" width="11.5" style="44"/>
  </cols>
  <sheetData>
    <row r="1" spans="1:3" ht="30.75" customHeight="1" x14ac:dyDescent="0.4">
      <c r="A1" s="119" t="s">
        <v>58</v>
      </c>
      <c r="B1" s="120"/>
      <c r="C1" s="120"/>
    </row>
    <row r="2" spans="1:3" ht="51.85" customHeight="1" x14ac:dyDescent="0.4">
      <c r="A2" s="122" t="s">
        <v>91</v>
      </c>
      <c r="B2" s="123"/>
      <c r="C2" s="123"/>
    </row>
    <row r="3" spans="1:3" ht="74.25" customHeight="1" x14ac:dyDescent="0.4">
      <c r="A3" s="121" t="s">
        <v>92</v>
      </c>
      <c r="B3" s="121"/>
      <c r="C3" s="121"/>
    </row>
    <row r="4" spans="1:3" ht="80.349999999999994" customHeight="1" x14ac:dyDescent="0.55000000000000004">
      <c r="A4" s="121" t="s">
        <v>95</v>
      </c>
      <c r="B4" s="124"/>
      <c r="C4" s="124"/>
    </row>
    <row r="5" spans="1:3" ht="30.3" customHeight="1" x14ac:dyDescent="0.45">
      <c r="A5" s="125"/>
      <c r="B5" s="125"/>
      <c r="C5" s="125"/>
    </row>
    <row r="6" spans="1:3" ht="30.3" customHeight="1" x14ac:dyDescent="0.4">
      <c r="A6" s="45" t="s">
        <v>59</v>
      </c>
    </row>
    <row r="7" spans="1:3" ht="54" customHeight="1" x14ac:dyDescent="0.4">
      <c r="A7" s="117" t="s">
        <v>60</v>
      </c>
      <c r="B7" s="118"/>
      <c r="C7" s="118"/>
    </row>
    <row r="9" spans="1:3" x14ac:dyDescent="0.4">
      <c r="A9" s="46" t="s">
        <v>61</v>
      </c>
      <c r="B9" s="46" t="s">
        <v>62</v>
      </c>
    </row>
    <row r="10" spans="1:3" ht="15.4" x14ac:dyDescent="0.4">
      <c r="A10" s="8">
        <v>1379</v>
      </c>
      <c r="B10" s="8">
        <v>1380</v>
      </c>
    </row>
    <row r="11" spans="1:3" ht="15.4" x14ac:dyDescent="0.4">
      <c r="A11" s="8">
        <v>179.34</v>
      </c>
      <c r="B11" s="8">
        <v>179</v>
      </c>
    </row>
    <row r="12" spans="1:3" ht="15.4" x14ac:dyDescent="0.4">
      <c r="A12" s="8">
        <v>80.12</v>
      </c>
      <c r="B12" s="8">
        <v>80.099999999999994</v>
      </c>
    </row>
    <row r="13" spans="1:3" ht="15.4" x14ac:dyDescent="0.4">
      <c r="A13" s="8">
        <v>7.8</v>
      </c>
      <c r="B13" s="43">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5" defaultRowHeight="13.9" x14ac:dyDescent="0.4"/>
  <cols>
    <col min="1" max="16384" width="11.5" style="60"/>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4" x14ac:dyDescent="0.45"/>
  <cols>
    <col min="1" max="3" width="27.640625" style="5" customWidth="1"/>
    <col min="4" max="16384" width="11.5" style="5"/>
  </cols>
  <sheetData>
    <row r="1" spans="1:5" ht="27.7" customHeight="1" x14ac:dyDescent="0.45">
      <c r="A1" s="126" t="s">
        <v>54</v>
      </c>
      <c r="B1" s="126"/>
      <c r="C1" s="126"/>
    </row>
    <row r="2" spans="1:5" ht="54" customHeight="1" x14ac:dyDescent="0.45">
      <c r="A2" s="127" t="s">
        <v>83</v>
      </c>
      <c r="B2" s="127"/>
      <c r="C2" s="127"/>
    </row>
    <row r="3" spans="1:5" ht="98.35" customHeight="1" x14ac:dyDescent="0.45">
      <c r="A3" s="131" t="s">
        <v>40</v>
      </c>
      <c r="B3" s="131"/>
      <c r="C3" s="131"/>
    </row>
    <row r="4" spans="1:5" ht="39.950000000000003" customHeight="1" x14ac:dyDescent="0.45">
      <c r="A4" s="132" t="s">
        <v>55</v>
      </c>
      <c r="B4" s="132"/>
      <c r="C4" s="132"/>
    </row>
    <row r="5" spans="1:5" ht="96.85" customHeight="1" x14ac:dyDescent="0.45">
      <c r="A5" s="128" t="s">
        <v>99</v>
      </c>
      <c r="B5" s="129"/>
      <c r="C5" s="129"/>
    </row>
    <row r="6" spans="1:5" ht="96.85" customHeight="1" x14ac:dyDescent="0.45">
      <c r="A6" s="128" t="s">
        <v>100</v>
      </c>
      <c r="B6" s="131"/>
      <c r="C6" s="131"/>
    </row>
    <row r="7" spans="1:5" ht="117.7" customHeight="1" x14ac:dyDescent="0.45">
      <c r="A7" s="127" t="s">
        <v>84</v>
      </c>
      <c r="B7" s="130"/>
      <c r="C7" s="130"/>
      <c r="E7" s="6"/>
    </row>
    <row r="8" spans="1:5" ht="66.75" customHeight="1" x14ac:dyDescent="0.45">
      <c r="A8" s="133" t="s">
        <v>19</v>
      </c>
      <c r="B8" s="134"/>
      <c r="C8" s="135"/>
      <c r="E8" s="6"/>
    </row>
    <row r="9" spans="1:5" ht="30.75" x14ac:dyDescent="0.45">
      <c r="A9" s="7" t="s">
        <v>39</v>
      </c>
      <c r="B9" s="7" t="s">
        <v>56</v>
      </c>
      <c r="C9" s="9"/>
    </row>
    <row r="10" spans="1:5" x14ac:dyDescent="0.45">
      <c r="A10" s="8">
        <v>1379</v>
      </c>
      <c r="B10" s="8">
        <v>1380</v>
      </c>
    </row>
    <row r="11" spans="1:5" x14ac:dyDescent="0.45">
      <c r="A11" s="8">
        <v>179.34</v>
      </c>
      <c r="B11" s="8">
        <v>179</v>
      </c>
    </row>
    <row r="12" spans="1:5" x14ac:dyDescent="0.45">
      <c r="A12" s="8">
        <v>80.12</v>
      </c>
      <c r="B12" s="8">
        <v>80.099999999999994</v>
      </c>
    </row>
    <row r="13" spans="1:5" x14ac:dyDescent="0.45">
      <c r="A13" s="8">
        <v>7.8</v>
      </c>
      <c r="B13" s="43">
        <v>7.8</v>
      </c>
    </row>
    <row r="14" spans="1:5" ht="23.95" hidden="1" customHeight="1" x14ac:dyDescent="0.45">
      <c r="A14" s="131"/>
      <c r="B14" s="129"/>
      <c r="C14" s="129"/>
    </row>
    <row r="15" spans="1:5" ht="126" customHeight="1" x14ac:dyDescent="0.45">
      <c r="A15" s="127" t="s">
        <v>85</v>
      </c>
      <c r="B15" s="127"/>
      <c r="C15" s="127"/>
    </row>
    <row r="16" spans="1:5" ht="84.1" customHeight="1" x14ac:dyDescent="0.45">
      <c r="A16" s="127" t="s">
        <v>86</v>
      </c>
      <c r="B16" s="127"/>
      <c r="C16" s="127"/>
    </row>
    <row r="17" spans="1:3" ht="50.1" customHeight="1" x14ac:dyDescent="0.45">
      <c r="A17" s="131" t="s">
        <v>87</v>
      </c>
      <c r="B17" s="129"/>
      <c r="C17" s="129"/>
    </row>
    <row r="18" spans="1:3" ht="80.349999999999994" customHeight="1" x14ac:dyDescent="0.45">
      <c r="A18" s="131" t="s">
        <v>18</v>
      </c>
      <c r="B18" s="129"/>
      <c r="C18" s="129"/>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5" defaultRowHeight="15.4" x14ac:dyDescent="0.45"/>
  <cols>
    <col min="1" max="3" width="27.640625" style="1" customWidth="1"/>
    <col min="4" max="16384" width="11.5" style="1"/>
  </cols>
  <sheetData>
    <row r="1" spans="1:4" x14ac:dyDescent="0.45">
      <c r="A1" s="3" t="s">
        <v>8</v>
      </c>
      <c r="B1" s="3"/>
      <c r="C1" s="3"/>
      <c r="D1" s="3"/>
    </row>
    <row r="2" spans="1:4" ht="72" customHeight="1" x14ac:dyDescent="0.45">
      <c r="A2" s="136" t="s">
        <v>23</v>
      </c>
      <c r="B2" s="137"/>
      <c r="C2" s="137"/>
    </row>
    <row r="3" spans="1:4" ht="59.35" customHeight="1" x14ac:dyDescent="0.45">
      <c r="A3" s="136" t="s">
        <v>24</v>
      </c>
      <c r="B3" s="137"/>
      <c r="C3" s="137"/>
    </row>
    <row r="4" spans="1:4" ht="108" customHeight="1" x14ac:dyDescent="0.45">
      <c r="A4" s="136" t="s">
        <v>25</v>
      </c>
      <c r="B4" s="137"/>
      <c r="C4" s="137"/>
    </row>
    <row r="5" spans="1:4" ht="154.6" customHeight="1" x14ac:dyDescent="0.45">
      <c r="A5" s="136" t="s">
        <v>26</v>
      </c>
      <c r="B5" s="136"/>
      <c r="C5" s="136"/>
    </row>
    <row r="6" spans="1:4" ht="141.85" customHeight="1" x14ac:dyDescent="0.45">
      <c r="A6" s="136" t="s">
        <v>27</v>
      </c>
      <c r="B6" s="136"/>
      <c r="C6" s="136"/>
    </row>
    <row r="7" spans="1:4" ht="194.95" customHeight="1" x14ac:dyDescent="0.45">
      <c r="A7" s="136" t="s">
        <v>28</v>
      </c>
      <c r="B7" s="137"/>
      <c r="C7" s="137"/>
    </row>
    <row r="8" spans="1:4" ht="79.5" customHeight="1" x14ac:dyDescent="0.45">
      <c r="A8" s="136" t="s">
        <v>57</v>
      </c>
      <c r="B8" s="137"/>
      <c r="C8" s="137"/>
    </row>
    <row r="9" spans="1:4" x14ac:dyDescent="0.45">
      <c r="A9" s="137"/>
      <c r="B9" s="137"/>
      <c r="C9" s="137"/>
    </row>
    <row r="10" spans="1:4" x14ac:dyDescent="0.45">
      <c r="A10" s="137"/>
      <c r="B10" s="137"/>
      <c r="C10" s="137"/>
    </row>
    <row r="11" spans="1:4" x14ac:dyDescent="0.45">
      <c r="A11" s="137"/>
      <c r="B11" s="137"/>
      <c r="C11" s="137"/>
    </row>
    <row r="12" spans="1:4" x14ac:dyDescent="0.45">
      <c r="A12" s="137"/>
      <c r="B12" s="137"/>
      <c r="C12" s="137"/>
    </row>
    <row r="13" spans="1:4" x14ac:dyDescent="0.45">
      <c r="A13" s="137"/>
      <c r="B13" s="137"/>
      <c r="C13" s="137"/>
    </row>
    <row r="14" spans="1:4" x14ac:dyDescent="0.45">
      <c r="A14" s="137"/>
      <c r="B14" s="137"/>
      <c r="C14" s="137"/>
    </row>
    <row r="15" spans="1:4" x14ac:dyDescent="0.45">
      <c r="A15" s="137"/>
      <c r="B15" s="137"/>
      <c r="C15" s="137"/>
    </row>
    <row r="16" spans="1:4" x14ac:dyDescent="0.45">
      <c r="A16" s="137"/>
      <c r="B16" s="137"/>
      <c r="C16" s="137"/>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5" defaultRowHeight="13.9" x14ac:dyDescent="0.4"/>
  <cols>
    <col min="1" max="3" width="27.640625" style="44" customWidth="1"/>
    <col min="4" max="16384" width="11.5" style="44"/>
  </cols>
  <sheetData>
    <row r="1" spans="1:3" ht="15" x14ac:dyDescent="0.4">
      <c r="A1" s="120" t="s">
        <v>88</v>
      </c>
      <c r="B1" s="120"/>
      <c r="C1" s="120"/>
    </row>
    <row r="2" spans="1:3" ht="79.5" customHeight="1" x14ac:dyDescent="0.4">
      <c r="A2" s="122" t="s">
        <v>89</v>
      </c>
      <c r="B2" s="123"/>
      <c r="C2" s="123"/>
    </row>
    <row r="3" spans="1:3" ht="66.099999999999994" customHeight="1" x14ac:dyDescent="0.4">
      <c r="A3" s="122" t="s">
        <v>101</v>
      </c>
      <c r="B3" s="123"/>
      <c r="C3" s="123"/>
    </row>
    <row r="4" spans="1:3" ht="60.85" customHeight="1" x14ac:dyDescent="0.4">
      <c r="A4" s="122" t="s">
        <v>90</v>
      </c>
      <c r="B4" s="123"/>
      <c r="C4" s="123"/>
    </row>
    <row r="5" spans="1:3" ht="50.1" customHeight="1" x14ac:dyDescent="0.4">
      <c r="A5" s="122" t="s">
        <v>102</v>
      </c>
      <c r="B5" s="122"/>
      <c r="C5" s="122"/>
    </row>
    <row r="6" spans="1:3" ht="80.2" customHeight="1" x14ac:dyDescent="0.4">
      <c r="A6" s="122" t="s">
        <v>103</v>
      </c>
      <c r="B6" s="123"/>
      <c r="C6" s="123"/>
    </row>
    <row r="7" spans="1:3" ht="65.099999999999994" customHeight="1" x14ac:dyDescent="0.4">
      <c r="A7" s="122" t="s">
        <v>104</v>
      </c>
      <c r="B7" s="123"/>
      <c r="C7" s="123"/>
    </row>
  </sheetData>
  <sheetProtection password="CAA1" sheet="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sqref="A1:H1"/>
    </sheetView>
  </sheetViews>
  <sheetFormatPr baseColWidth="10" defaultColWidth="11.5" defaultRowHeight="13.9" x14ac:dyDescent="0.4"/>
  <cols>
    <col min="1" max="8" width="10.640625" style="116" customWidth="1"/>
    <col min="9" max="256" width="11.5" style="116"/>
    <col min="257" max="264" width="10.640625" style="116" customWidth="1"/>
    <col min="265" max="512" width="11.5" style="116"/>
    <col min="513" max="520" width="10.640625" style="116" customWidth="1"/>
    <col min="521" max="768" width="11.5" style="116"/>
    <col min="769" max="776" width="10.640625" style="116" customWidth="1"/>
    <col min="777" max="1024" width="11.5" style="116"/>
    <col min="1025" max="1032" width="10.640625" style="116" customWidth="1"/>
    <col min="1033" max="1280" width="11.5" style="116"/>
    <col min="1281" max="1288" width="10.640625" style="116" customWidth="1"/>
    <col min="1289" max="1536" width="11.5" style="116"/>
    <col min="1537" max="1544" width="10.640625" style="116" customWidth="1"/>
    <col min="1545" max="1792" width="11.5" style="116"/>
    <col min="1793" max="1800" width="10.640625" style="116" customWidth="1"/>
    <col min="1801" max="2048" width="11.5" style="116"/>
    <col min="2049" max="2056" width="10.640625" style="116" customWidth="1"/>
    <col min="2057" max="2304" width="11.5" style="116"/>
    <col min="2305" max="2312" width="10.640625" style="116" customWidth="1"/>
    <col min="2313" max="2560" width="11.5" style="116"/>
    <col min="2561" max="2568" width="10.640625" style="116" customWidth="1"/>
    <col min="2569" max="2816" width="11.5" style="116"/>
    <col min="2817" max="2824" width="10.640625" style="116" customWidth="1"/>
    <col min="2825" max="3072" width="11.5" style="116"/>
    <col min="3073" max="3080" width="10.640625" style="116" customWidth="1"/>
    <col min="3081" max="3328" width="11.5" style="116"/>
    <col min="3329" max="3336" width="10.640625" style="116" customWidth="1"/>
    <col min="3337" max="3584" width="11.5" style="116"/>
    <col min="3585" max="3592" width="10.640625" style="116" customWidth="1"/>
    <col min="3593" max="3840" width="11.5" style="116"/>
    <col min="3841" max="3848" width="10.640625" style="116" customWidth="1"/>
    <col min="3849" max="4096" width="11.5" style="116"/>
    <col min="4097" max="4104" width="10.640625" style="116" customWidth="1"/>
    <col min="4105" max="4352" width="11.5" style="116"/>
    <col min="4353" max="4360" width="10.640625" style="116" customWidth="1"/>
    <col min="4361" max="4608" width="11.5" style="116"/>
    <col min="4609" max="4616" width="10.640625" style="116" customWidth="1"/>
    <col min="4617" max="4864" width="11.5" style="116"/>
    <col min="4865" max="4872" width="10.640625" style="116" customWidth="1"/>
    <col min="4873" max="5120" width="11.5" style="116"/>
    <col min="5121" max="5128" width="10.640625" style="116" customWidth="1"/>
    <col min="5129" max="5376" width="11.5" style="116"/>
    <col min="5377" max="5384" width="10.640625" style="116" customWidth="1"/>
    <col min="5385" max="5632" width="11.5" style="116"/>
    <col min="5633" max="5640" width="10.640625" style="116" customWidth="1"/>
    <col min="5641" max="5888" width="11.5" style="116"/>
    <col min="5889" max="5896" width="10.640625" style="116" customWidth="1"/>
    <col min="5897" max="6144" width="11.5" style="116"/>
    <col min="6145" max="6152" width="10.640625" style="116" customWidth="1"/>
    <col min="6153" max="6400" width="11.5" style="116"/>
    <col min="6401" max="6408" width="10.640625" style="116" customWidth="1"/>
    <col min="6409" max="6656" width="11.5" style="116"/>
    <col min="6657" max="6664" width="10.640625" style="116" customWidth="1"/>
    <col min="6665" max="6912" width="11.5" style="116"/>
    <col min="6913" max="6920" width="10.640625" style="116" customWidth="1"/>
    <col min="6921" max="7168" width="11.5" style="116"/>
    <col min="7169" max="7176" width="10.640625" style="116" customWidth="1"/>
    <col min="7177" max="7424" width="11.5" style="116"/>
    <col min="7425" max="7432" width="10.640625" style="116" customWidth="1"/>
    <col min="7433" max="7680" width="11.5" style="116"/>
    <col min="7681" max="7688" width="10.640625" style="116" customWidth="1"/>
    <col min="7689" max="7936" width="11.5" style="116"/>
    <col min="7937" max="7944" width="10.640625" style="116" customWidth="1"/>
    <col min="7945" max="8192" width="11.5" style="116"/>
    <col min="8193" max="8200" width="10.640625" style="116" customWidth="1"/>
    <col min="8201" max="8448" width="11.5" style="116"/>
    <col min="8449" max="8456" width="10.640625" style="116" customWidth="1"/>
    <col min="8457" max="8704" width="11.5" style="116"/>
    <col min="8705" max="8712" width="10.640625" style="116" customWidth="1"/>
    <col min="8713" max="8960" width="11.5" style="116"/>
    <col min="8961" max="8968" width="10.640625" style="116" customWidth="1"/>
    <col min="8969" max="9216" width="11.5" style="116"/>
    <col min="9217" max="9224" width="10.640625" style="116" customWidth="1"/>
    <col min="9225" max="9472" width="11.5" style="116"/>
    <col min="9473" max="9480" width="10.640625" style="116" customWidth="1"/>
    <col min="9481" max="9728" width="11.5" style="116"/>
    <col min="9729" max="9736" width="10.640625" style="116" customWidth="1"/>
    <col min="9737" max="9984" width="11.5" style="116"/>
    <col min="9985" max="9992" width="10.640625" style="116" customWidth="1"/>
    <col min="9993" max="10240" width="11.5" style="116"/>
    <col min="10241" max="10248" width="10.640625" style="116" customWidth="1"/>
    <col min="10249" max="10496" width="11.5" style="116"/>
    <col min="10497" max="10504" width="10.640625" style="116" customWidth="1"/>
    <col min="10505" max="10752" width="11.5" style="116"/>
    <col min="10753" max="10760" width="10.640625" style="116" customWidth="1"/>
    <col min="10761" max="11008" width="11.5" style="116"/>
    <col min="11009" max="11016" width="10.640625" style="116" customWidth="1"/>
    <col min="11017" max="11264" width="11.5" style="116"/>
    <col min="11265" max="11272" width="10.640625" style="116" customWidth="1"/>
    <col min="11273" max="11520" width="11.5" style="116"/>
    <col min="11521" max="11528" width="10.640625" style="116" customWidth="1"/>
    <col min="11529" max="11776" width="11.5" style="116"/>
    <col min="11777" max="11784" width="10.640625" style="116" customWidth="1"/>
    <col min="11785" max="12032" width="11.5" style="116"/>
    <col min="12033" max="12040" width="10.640625" style="116" customWidth="1"/>
    <col min="12041" max="12288" width="11.5" style="116"/>
    <col min="12289" max="12296" width="10.640625" style="116" customWidth="1"/>
    <col min="12297" max="12544" width="11.5" style="116"/>
    <col min="12545" max="12552" width="10.640625" style="116" customWidth="1"/>
    <col min="12553" max="12800" width="11.5" style="116"/>
    <col min="12801" max="12808" width="10.640625" style="116" customWidth="1"/>
    <col min="12809" max="13056" width="11.5" style="116"/>
    <col min="13057" max="13064" width="10.640625" style="116" customWidth="1"/>
    <col min="13065" max="13312" width="11.5" style="116"/>
    <col min="13313" max="13320" width="10.640625" style="116" customWidth="1"/>
    <col min="13321" max="13568" width="11.5" style="116"/>
    <col min="13569" max="13576" width="10.640625" style="116" customWidth="1"/>
    <col min="13577" max="13824" width="11.5" style="116"/>
    <col min="13825" max="13832" width="10.640625" style="116" customWidth="1"/>
    <col min="13833" max="14080" width="11.5" style="116"/>
    <col min="14081" max="14088" width="10.640625" style="116" customWidth="1"/>
    <col min="14089" max="14336" width="11.5" style="116"/>
    <col min="14337" max="14344" width="10.640625" style="116" customWidth="1"/>
    <col min="14345" max="14592" width="11.5" style="116"/>
    <col min="14593" max="14600" width="10.640625" style="116" customWidth="1"/>
    <col min="14601" max="14848" width="11.5" style="116"/>
    <col min="14849" max="14856" width="10.640625" style="116" customWidth="1"/>
    <col min="14857" max="15104" width="11.5" style="116"/>
    <col min="15105" max="15112" width="10.640625" style="116" customWidth="1"/>
    <col min="15113" max="15360" width="11.5" style="116"/>
    <col min="15361" max="15368" width="10.640625" style="116" customWidth="1"/>
    <col min="15369" max="15616" width="11.5" style="116"/>
    <col min="15617" max="15624" width="10.640625" style="116" customWidth="1"/>
    <col min="15625" max="15872" width="11.5" style="116"/>
    <col min="15873" max="15880" width="10.640625" style="116" customWidth="1"/>
    <col min="15881" max="16128" width="11.5" style="116"/>
    <col min="16129" max="16136" width="10.640625" style="116" customWidth="1"/>
    <col min="16137" max="16384" width="11.5" style="116"/>
  </cols>
  <sheetData>
    <row r="1" spans="1:8" ht="20.100000000000001" customHeight="1" x14ac:dyDescent="0.45">
      <c r="A1" s="140" t="s">
        <v>352</v>
      </c>
      <c r="B1" s="140"/>
      <c r="C1" s="140"/>
      <c r="D1" s="140"/>
      <c r="E1" s="140"/>
      <c r="F1" s="140"/>
      <c r="G1" s="140"/>
      <c r="H1" s="140"/>
    </row>
    <row r="2" spans="1:8" ht="43.25" customHeight="1" x14ac:dyDescent="0.4">
      <c r="A2" s="138" t="s">
        <v>351</v>
      </c>
      <c r="B2" s="139"/>
      <c r="C2" s="139"/>
      <c r="D2" s="139"/>
      <c r="E2" s="139"/>
      <c r="F2" s="139"/>
      <c r="G2" s="139"/>
      <c r="H2" s="139"/>
    </row>
    <row r="3" spans="1:8" ht="35" customHeight="1" x14ac:dyDescent="0.4">
      <c r="A3" s="138" t="s">
        <v>350</v>
      </c>
      <c r="B3" s="139"/>
      <c r="C3" s="139"/>
      <c r="D3" s="139"/>
      <c r="E3" s="139"/>
      <c r="F3" s="139"/>
      <c r="G3" s="139"/>
      <c r="H3" s="139"/>
    </row>
    <row r="4" spans="1:8" ht="70.05" customHeight="1" x14ac:dyDescent="0.4">
      <c r="A4" s="138" t="s">
        <v>349</v>
      </c>
      <c r="B4" s="139"/>
      <c r="C4" s="139"/>
      <c r="D4" s="139"/>
      <c r="E4" s="139"/>
      <c r="F4" s="139"/>
      <c r="G4" s="139"/>
      <c r="H4" s="139"/>
    </row>
    <row r="5" spans="1:8" ht="53" customHeight="1" x14ac:dyDescent="0.4">
      <c r="A5" s="138" t="s">
        <v>348</v>
      </c>
      <c r="B5" s="139"/>
      <c r="C5" s="139"/>
      <c r="D5" s="139"/>
      <c r="E5" s="139"/>
      <c r="F5" s="139"/>
      <c r="G5" s="139"/>
      <c r="H5" s="139"/>
    </row>
    <row r="6" spans="1:8" ht="35" customHeight="1" x14ac:dyDescent="0.4">
      <c r="A6" s="138" t="s">
        <v>347</v>
      </c>
      <c r="B6" s="139"/>
      <c r="C6" s="139"/>
      <c r="D6" s="139"/>
      <c r="E6" s="139"/>
      <c r="F6" s="139"/>
      <c r="G6" s="139"/>
      <c r="H6" s="139"/>
    </row>
    <row r="7" spans="1:8" ht="88.05" customHeight="1" x14ac:dyDescent="0.4">
      <c r="A7" s="138" t="s">
        <v>346</v>
      </c>
      <c r="B7" s="139"/>
      <c r="C7" s="139"/>
      <c r="D7" s="139"/>
      <c r="E7" s="139"/>
      <c r="F7" s="139"/>
      <c r="G7" s="139"/>
      <c r="H7" s="139"/>
    </row>
    <row r="8" spans="1:8" ht="88.05" customHeight="1" x14ac:dyDescent="0.4">
      <c r="A8" s="138" t="s">
        <v>345</v>
      </c>
      <c r="B8" s="139"/>
      <c r="C8" s="139"/>
      <c r="D8" s="139"/>
      <c r="E8" s="139"/>
      <c r="F8" s="139"/>
      <c r="G8" s="139"/>
      <c r="H8" s="139"/>
    </row>
    <row r="9" spans="1:8" ht="70.05" customHeight="1" x14ac:dyDescent="0.4">
      <c r="A9" s="138" t="s">
        <v>344</v>
      </c>
      <c r="B9" s="139"/>
      <c r="C9" s="139"/>
      <c r="D9" s="139"/>
      <c r="E9" s="139"/>
      <c r="F9" s="139"/>
      <c r="G9" s="139"/>
      <c r="H9" s="139"/>
    </row>
    <row r="10" spans="1:8" ht="53" customHeight="1" x14ac:dyDescent="0.4">
      <c r="A10" s="138" t="s">
        <v>343</v>
      </c>
      <c r="B10" s="139"/>
      <c r="C10" s="139"/>
      <c r="D10" s="139"/>
      <c r="E10" s="139"/>
      <c r="F10" s="139"/>
      <c r="G10" s="139"/>
      <c r="H10" s="139"/>
    </row>
    <row r="11" spans="1:8" ht="70.05" customHeight="1" x14ac:dyDescent="0.4">
      <c r="A11" s="138" t="s">
        <v>342</v>
      </c>
      <c r="B11" s="139"/>
      <c r="C11" s="139"/>
      <c r="D11" s="139"/>
      <c r="E11" s="139"/>
      <c r="F11" s="139"/>
      <c r="G11" s="139"/>
      <c r="H11" s="139"/>
    </row>
    <row r="12" spans="1:8" ht="35" customHeight="1" x14ac:dyDescent="0.4">
      <c r="A12" s="138" t="s">
        <v>341</v>
      </c>
      <c r="B12" s="139"/>
      <c r="C12" s="139"/>
      <c r="D12" s="139"/>
      <c r="E12" s="139"/>
      <c r="F12" s="139"/>
      <c r="G12" s="139"/>
      <c r="H12" s="139"/>
    </row>
    <row r="13" spans="1:8" ht="97.05" customHeight="1" x14ac:dyDescent="0.4">
      <c r="A13" s="138" t="s">
        <v>340</v>
      </c>
      <c r="B13" s="139"/>
      <c r="C13" s="139"/>
      <c r="D13" s="139"/>
      <c r="E13" s="139"/>
      <c r="F13" s="139"/>
      <c r="G13" s="139"/>
      <c r="H13" s="139"/>
    </row>
    <row r="14" spans="1:8" ht="97.05" customHeight="1" x14ac:dyDescent="0.4">
      <c r="A14" s="138" t="s">
        <v>339</v>
      </c>
      <c r="B14" s="139"/>
      <c r="C14" s="139"/>
      <c r="D14" s="139"/>
      <c r="E14" s="139"/>
      <c r="F14" s="139"/>
      <c r="G14" s="139"/>
      <c r="H14" s="139"/>
    </row>
    <row r="15" spans="1:8" ht="20.100000000000001" customHeight="1" x14ac:dyDescent="0.4">
      <c r="A15" s="138" t="s">
        <v>338</v>
      </c>
      <c r="B15" s="139"/>
      <c r="C15" s="139"/>
      <c r="D15" s="139"/>
      <c r="E15" s="139"/>
      <c r="F15" s="139"/>
      <c r="G15" s="139"/>
      <c r="H15" s="139"/>
    </row>
    <row r="16" spans="1:8" x14ac:dyDescent="0.4">
      <c r="A16" s="138"/>
      <c r="B16" s="139"/>
      <c r="C16" s="139"/>
      <c r="D16" s="139"/>
      <c r="E16" s="139"/>
      <c r="F16" s="139"/>
      <c r="G16" s="139"/>
      <c r="H16" s="139"/>
    </row>
    <row r="17" spans="1:8" x14ac:dyDescent="0.4">
      <c r="A17" s="138"/>
      <c r="B17" s="139"/>
      <c r="C17" s="139"/>
      <c r="D17" s="139"/>
      <c r="E17" s="139"/>
      <c r="F17" s="139"/>
      <c r="G17" s="139"/>
      <c r="H17" s="139"/>
    </row>
    <row r="18" spans="1:8" x14ac:dyDescent="0.4">
      <c r="A18" s="138"/>
      <c r="B18" s="139"/>
      <c r="C18" s="139"/>
      <c r="D18" s="139"/>
      <c r="E18" s="139"/>
      <c r="F18" s="139"/>
      <c r="G18" s="139"/>
      <c r="H18" s="139"/>
    </row>
    <row r="19" spans="1:8" x14ac:dyDescent="0.4">
      <c r="A19" s="138"/>
      <c r="B19" s="139"/>
      <c r="C19" s="139"/>
      <c r="D19" s="139"/>
      <c r="E19" s="139"/>
      <c r="F19" s="139"/>
      <c r="G19" s="139"/>
      <c r="H19" s="139"/>
    </row>
    <row r="20" spans="1:8" x14ac:dyDescent="0.4">
      <c r="A20" s="138"/>
      <c r="B20" s="139"/>
      <c r="C20" s="139"/>
      <c r="D20" s="139"/>
      <c r="E20" s="139"/>
      <c r="F20" s="139"/>
      <c r="G20" s="139"/>
      <c r="H20" s="139"/>
    </row>
  </sheetData>
  <sheetProtection password="CAA1" sheet="1" objects="1" scenarios="1"/>
  <mergeCells count="20">
    <mergeCell ref="A6:H6"/>
    <mergeCell ref="A7:H7"/>
    <mergeCell ref="A8:H8"/>
    <mergeCell ref="A9:H9"/>
    <mergeCell ref="A1:H1"/>
    <mergeCell ref="A2:H2"/>
    <mergeCell ref="A3:H3"/>
    <mergeCell ref="A4:H4"/>
    <mergeCell ref="A5:H5"/>
    <mergeCell ref="A10:H10"/>
    <mergeCell ref="A11:H11"/>
    <mergeCell ref="A19:H19"/>
    <mergeCell ref="A20:H20"/>
    <mergeCell ref="A13:H13"/>
    <mergeCell ref="A14:H14"/>
    <mergeCell ref="A15:H15"/>
    <mergeCell ref="A16:H16"/>
    <mergeCell ref="A17:H17"/>
    <mergeCell ref="A18:H18"/>
    <mergeCell ref="A12:H12"/>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3.9" x14ac:dyDescent="0.4"/>
  <cols>
    <col min="1" max="1" width="25.140625" style="39" bestFit="1" customWidth="1"/>
    <col min="2" max="2" width="39" style="39" customWidth="1"/>
    <col min="3" max="16384" width="11.5" style="39"/>
  </cols>
  <sheetData>
    <row r="1" spans="1:7" ht="20.100000000000001" customHeight="1" x14ac:dyDescent="0.4">
      <c r="A1" s="38" t="s">
        <v>47</v>
      </c>
      <c r="C1" s="40" t="s">
        <v>48</v>
      </c>
    </row>
    <row r="2" spans="1:7" ht="20.100000000000001" customHeight="1" x14ac:dyDescent="0.4">
      <c r="A2" s="39" t="s">
        <v>49</v>
      </c>
      <c r="B2" s="41"/>
      <c r="C2" s="39" t="s">
        <v>49</v>
      </c>
    </row>
    <row r="3" spans="1:7" ht="20.100000000000001" customHeight="1" x14ac:dyDescent="0.4">
      <c r="A3" s="39" t="s">
        <v>50</v>
      </c>
      <c r="B3" s="61"/>
      <c r="C3" s="39" t="s">
        <v>51</v>
      </c>
    </row>
    <row r="4" spans="1:7" ht="20.100000000000001" customHeight="1" x14ac:dyDescent="0.4">
      <c r="A4" s="39" t="s">
        <v>52</v>
      </c>
      <c r="B4" s="41"/>
      <c r="C4" s="39" t="s">
        <v>53</v>
      </c>
    </row>
    <row r="5" spans="1:7" ht="20.100000000000001" customHeight="1" x14ac:dyDescent="0.4"/>
    <row r="6" spans="1:7" ht="45" customHeight="1" x14ac:dyDescent="0.4">
      <c r="A6" s="144" t="s">
        <v>105</v>
      </c>
      <c r="B6" s="145"/>
      <c r="C6" s="145"/>
      <c r="D6" s="145"/>
      <c r="E6" s="145"/>
      <c r="F6" s="145"/>
      <c r="G6" s="145"/>
    </row>
    <row r="7" spans="1:7" ht="14.95" customHeight="1" x14ac:dyDescent="0.4"/>
    <row r="8" spans="1:7" ht="45" customHeight="1" x14ac:dyDescent="0.4">
      <c r="A8" s="144" t="s">
        <v>115</v>
      </c>
      <c r="B8" s="145"/>
      <c r="C8" s="145"/>
      <c r="D8" s="145"/>
      <c r="E8" s="145"/>
      <c r="F8" s="145"/>
      <c r="G8" s="145"/>
    </row>
    <row r="9" spans="1:7" ht="20.100000000000001" customHeight="1" x14ac:dyDescent="0.4">
      <c r="A9" s="42"/>
    </row>
    <row r="10" spans="1:7" ht="45" customHeight="1" x14ac:dyDescent="0.4">
      <c r="A10" s="141" t="s">
        <v>116</v>
      </c>
      <c r="B10" s="141"/>
      <c r="C10" s="141"/>
      <c r="D10" s="141"/>
      <c r="E10" s="141"/>
      <c r="F10" s="141"/>
      <c r="G10" s="141"/>
    </row>
    <row r="11" spans="1:7" ht="45" customHeight="1" x14ac:dyDescent="0.4">
      <c r="A11" s="141" t="s">
        <v>117</v>
      </c>
      <c r="B11" s="142"/>
      <c r="C11" s="142"/>
      <c r="D11" s="142"/>
      <c r="E11" s="142"/>
      <c r="F11" s="142"/>
      <c r="G11" s="142"/>
    </row>
    <row r="12" spans="1:7" ht="45" customHeight="1" x14ac:dyDescent="0.4">
      <c r="A12" s="141" t="s">
        <v>118</v>
      </c>
      <c r="B12" s="141"/>
      <c r="C12" s="142" t="s">
        <v>119</v>
      </c>
      <c r="D12" s="142"/>
      <c r="E12" s="142"/>
      <c r="F12" s="142"/>
      <c r="G12" s="59"/>
    </row>
    <row r="13" spans="1:7" ht="45" customHeight="1" x14ac:dyDescent="0.4">
      <c r="A13" s="58"/>
      <c r="B13" s="58"/>
      <c r="C13" s="59"/>
      <c r="D13" s="59"/>
      <c r="E13" s="59"/>
      <c r="F13" s="59"/>
      <c r="G13" s="59"/>
    </row>
    <row r="15" spans="1:7" x14ac:dyDescent="0.4">
      <c r="A15" s="39" t="s">
        <v>93</v>
      </c>
      <c r="B15" s="61"/>
      <c r="C15" s="143" t="s">
        <v>106</v>
      </c>
      <c r="D15" s="143"/>
      <c r="E15" s="143"/>
    </row>
    <row r="16" spans="1:7" x14ac:dyDescent="0.4">
      <c r="A16" s="39" t="s">
        <v>94</v>
      </c>
      <c r="B16" s="42" t="str">
        <f>IF(ISBLANK(B15),"",IF(B3=B15,"Kontrolle erfolgreich - check ok","FEHLER - ERROR"))</f>
        <v/>
      </c>
      <c r="C16" s="39" t="s">
        <v>107</v>
      </c>
    </row>
    <row r="17" spans="2:2" x14ac:dyDescent="0.4">
      <c r="B17" s="42" t="str">
        <f>IF(ISBLANK(B15),"",IF(ISERROR(FIND("@",B15,1)),"keine gültige eMail-Adresse",IF((VALUE(FIND("@",B15,1))&gt;1),"","keine gültige eMail-Adresse!")))</f>
        <v/>
      </c>
    </row>
    <row r="18" spans="2:2" x14ac:dyDescent="0.4">
      <c r="B18" s="42" t="str">
        <f>IF(ISBLANK(B15),"",IF(ISERROR(FIND("@",B15,1)),"no valid eMail-adress",IF((VALUE(FIND("@",B15,1))&gt;1),"","no valid eMail-address!")))</f>
        <v/>
      </c>
    </row>
    <row r="19" spans="2:2" x14ac:dyDescent="0.4">
      <c r="B19" s="39" t="str">
        <f>IF(ISBLANK(B15),"",IF(ISERROR(FIND("; ",B15,1)),"",IF((VALUE(FIND("; ",B15,1))&gt;8),"","Achtung - die zweite eMail-Adresse wurde nicht korrekt eingegeben")))</f>
        <v/>
      </c>
    </row>
  </sheetData>
  <sheetProtection password="CAA1" sheet="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election activeCell="B1" sqref="B1"/>
    </sheetView>
  </sheetViews>
  <sheetFormatPr baseColWidth="10" defaultRowHeight="13.9" x14ac:dyDescent="0.4"/>
  <cols>
    <col min="1" max="1" width="39.5" bestFit="1" customWidth="1"/>
    <col min="2" max="2" width="33.140625" bestFit="1" customWidth="1"/>
  </cols>
  <sheetData>
    <row r="1" spans="1:7" x14ac:dyDescent="0.4">
      <c r="A1" t="s">
        <v>9</v>
      </c>
      <c r="B1" s="4" t="str">
        <f>IF(ISNUMBER(VALUE(Ergebnisse!G1)),IF(VALUE(Ergebnisse!G1)&gt;0,VALUE(Ergebnisse!G1),""),"")</f>
        <v/>
      </c>
      <c r="D1" t="s">
        <v>16</v>
      </c>
    </row>
    <row r="2" spans="1:7" x14ac:dyDescent="0.4">
      <c r="A2" t="s">
        <v>2</v>
      </c>
      <c r="B2" s="4" t="str">
        <f>IF(ISNUMBER(VALUE(Ergebnisse!G2)),IF(VALUE(Ergebnisse!G2)&gt;0,VALUE(Ergebnisse!G2),""),"")</f>
        <v/>
      </c>
    </row>
    <row r="3" spans="1:7" x14ac:dyDescent="0.4">
      <c r="A3" t="s">
        <v>10</v>
      </c>
      <c r="B3" s="36" t="s">
        <v>185</v>
      </c>
      <c r="D3" t="s">
        <v>15</v>
      </c>
    </row>
    <row r="4" spans="1:7" x14ac:dyDescent="0.4">
      <c r="A4" t="s">
        <v>11</v>
      </c>
      <c r="B4" s="4">
        <f>YEAR(Ergebnisse!E5)</f>
        <v>2020</v>
      </c>
      <c r="D4" s="10">
        <v>2</v>
      </c>
    </row>
    <row r="5" spans="1:7" x14ac:dyDescent="0.4">
      <c r="A5" t="s">
        <v>12</v>
      </c>
      <c r="B5" s="4" t="str">
        <f>D8</f>
        <v>N</v>
      </c>
      <c r="D5" t="str">
        <f>IF(D4=2,"N","J")</f>
        <v>N</v>
      </c>
      <c r="F5">
        <v>1</v>
      </c>
      <c r="G5" s="53" t="s">
        <v>112</v>
      </c>
    </row>
    <row r="6" spans="1:7" x14ac:dyDescent="0.4">
      <c r="A6" t="s">
        <v>41</v>
      </c>
      <c r="B6" s="4">
        <f>Ergebnisse!G3</f>
        <v>1</v>
      </c>
      <c r="F6">
        <v>2</v>
      </c>
      <c r="G6" s="53" t="s">
        <v>113</v>
      </c>
    </row>
    <row r="7" spans="1:7" x14ac:dyDescent="0.4">
      <c r="A7" t="s">
        <v>45</v>
      </c>
      <c r="B7" s="37">
        <f>Ergebnisse!E5</f>
        <v>44164</v>
      </c>
    </row>
    <row r="8" spans="1:7" x14ac:dyDescent="0.4">
      <c r="A8" t="s">
        <v>13</v>
      </c>
      <c r="B8" s="4">
        <v>9</v>
      </c>
      <c r="D8" t="str">
        <f>LEFT(D5,1)</f>
        <v>N</v>
      </c>
    </row>
    <row r="9" spans="1:7" x14ac:dyDescent="0.4">
      <c r="A9" t="s">
        <v>14</v>
      </c>
      <c r="B9" s="4">
        <v>2</v>
      </c>
    </row>
    <row r="10" spans="1:7" x14ac:dyDescent="0.4">
      <c r="A10" t="s">
        <v>20</v>
      </c>
      <c r="B10" s="2" t="str">
        <f>Ergebnisse!A22</f>
        <v>Wasser</v>
      </c>
      <c r="C10" s="2" t="str">
        <f>Ergebnisse!B22</f>
        <v>g/100 g Probe</v>
      </c>
    </row>
    <row r="11" spans="1:7" x14ac:dyDescent="0.4">
      <c r="A11" t="s">
        <v>21</v>
      </c>
      <c r="B11" s="2" t="str">
        <f>Ergebnisse!A23</f>
        <v>Fett</v>
      </c>
      <c r="C11" s="2" t="str">
        <f>Ergebnisse!B23</f>
        <v>g/100 g Probe</v>
      </c>
    </row>
    <row r="12" spans="1:7" x14ac:dyDescent="0.4">
      <c r="A12" t="s">
        <v>22</v>
      </c>
      <c r="B12" s="2" t="str">
        <f>Ergebnisse!A24</f>
        <v>Rohprotein (N * 6,25)</v>
      </c>
      <c r="C12" s="2" t="str">
        <f>Ergebnisse!B24</f>
        <v>g/100 g Probe</v>
      </c>
    </row>
    <row r="13" spans="1:7" x14ac:dyDescent="0.4">
      <c r="A13" t="s">
        <v>29</v>
      </c>
      <c r="B13" s="2" t="str">
        <f>Ergebnisse!A25</f>
        <v>Lactose, wasserfrei</v>
      </c>
      <c r="C13" s="2" t="str">
        <f>Ergebnisse!B25</f>
        <v>g/100 g Probe</v>
      </c>
    </row>
    <row r="14" spans="1:7" x14ac:dyDescent="0.4">
      <c r="A14" t="s">
        <v>30</v>
      </c>
      <c r="B14" s="2" t="str">
        <f>Ergebnisse!A26</f>
        <v>Asche</v>
      </c>
      <c r="C14" s="2" t="str">
        <f>Ergebnisse!B26</f>
        <v>g/100 g Probe</v>
      </c>
    </row>
    <row r="15" spans="1:7" x14ac:dyDescent="0.4">
      <c r="A15" t="s">
        <v>31</v>
      </c>
      <c r="B15" s="2" t="str">
        <f>Ergebnisse!A27</f>
        <v>Kochsalz (über Chlorid)</v>
      </c>
      <c r="C15" s="2" t="str">
        <f>Ergebnisse!B27</f>
        <v>g/100 g Probe</v>
      </c>
    </row>
    <row r="16" spans="1:7" x14ac:dyDescent="0.4">
      <c r="A16" t="s">
        <v>32</v>
      </c>
      <c r="B16" s="2" t="str">
        <f>Ergebnisse!A28</f>
        <v>Gesamtphosphor, 
berechnet als P2O5</v>
      </c>
      <c r="C16" s="2" t="str">
        <f>Ergebnisse!B28</f>
        <v>g/100 g Probe</v>
      </c>
    </row>
    <row r="17" spans="1:3" x14ac:dyDescent="0.4">
      <c r="A17" t="s">
        <v>33</v>
      </c>
      <c r="B17" s="2" t="str">
        <f>Ergebnisse!A29</f>
        <v>Nitrat (als NO3-)</v>
      </c>
      <c r="C17" s="2" t="str">
        <f>Ergebnisse!B29</f>
        <v>mg/kg Probe</v>
      </c>
    </row>
    <row r="18" spans="1:3" x14ac:dyDescent="0.4">
      <c r="A18" t="s">
        <v>108</v>
      </c>
      <c r="B18" s="2" t="str">
        <f>Ergebnisse!A31</f>
        <v>Natrium</v>
      </c>
      <c r="C18" s="2" t="str">
        <f>Ergebnisse!B31</f>
        <v>g/100 g Probe</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65"/>
  <sheetViews>
    <sheetView zoomScaleNormal="100" workbookViewId="0">
      <selection activeCell="G1" sqref="G1"/>
    </sheetView>
  </sheetViews>
  <sheetFormatPr baseColWidth="10" defaultColWidth="11.5" defaultRowHeight="13.9" x14ac:dyDescent="0.4"/>
  <cols>
    <col min="1" max="1" width="26.640625" style="13" customWidth="1"/>
    <col min="2" max="2" width="13.5" style="13" customWidth="1"/>
    <col min="3" max="3" width="11.640625" style="13" customWidth="1"/>
    <col min="4" max="5" width="10.640625" style="13" customWidth="1"/>
    <col min="6" max="6" width="11.2109375" style="13" customWidth="1"/>
    <col min="7" max="7" width="10.640625" style="13" customWidth="1"/>
    <col min="8" max="9" width="5.640625" style="13" customWidth="1"/>
    <col min="10" max="10" width="10.640625" style="13" customWidth="1"/>
    <col min="11" max="11" width="7.640625" style="13" customWidth="1"/>
    <col min="12" max="12" width="10.640625" style="13" customWidth="1"/>
    <col min="13" max="16384" width="11.5" style="13"/>
  </cols>
  <sheetData>
    <row r="1" spans="1:12" s="17" customFormat="1" ht="26" customHeight="1" x14ac:dyDescent="0.4">
      <c r="A1" s="97" t="s">
        <v>63</v>
      </c>
      <c r="B1" s="98"/>
      <c r="D1" s="146" t="s">
        <v>180</v>
      </c>
      <c r="E1" s="147"/>
      <c r="F1" s="147"/>
      <c r="G1" s="114"/>
    </row>
    <row r="2" spans="1:12" s="17" customFormat="1" ht="26" customHeight="1" x14ac:dyDescent="0.4">
      <c r="A2" s="97" t="s">
        <v>291</v>
      </c>
      <c r="B2" s="98"/>
      <c r="D2" s="148" t="s">
        <v>179</v>
      </c>
      <c r="E2" s="149"/>
      <c r="F2" s="149"/>
      <c r="G2" s="114"/>
    </row>
    <row r="3" spans="1:12" s="17" customFormat="1" ht="12.1" customHeight="1" x14ac:dyDescent="0.4">
      <c r="A3" s="97"/>
      <c r="B3" s="98"/>
      <c r="D3" s="150" t="s">
        <v>46</v>
      </c>
      <c r="E3" s="151"/>
      <c r="F3" s="151"/>
      <c r="G3" s="99">
        <v>1</v>
      </c>
    </row>
    <row r="4" spans="1:12" ht="21.95" customHeight="1" x14ac:dyDescent="0.5">
      <c r="A4" s="11" t="s">
        <v>7</v>
      </c>
      <c r="B4" s="13" t="s">
        <v>3</v>
      </c>
      <c r="E4" s="31" t="s">
        <v>42</v>
      </c>
      <c r="F4" s="47" t="str">
        <f>IF(ISBLANK(G1),"",IF(ISNUMBER(VALUE(G1)),"","Bitte nur Ziffern eingeben (numbers only)"))</f>
        <v/>
      </c>
      <c r="G4" s="30"/>
      <c r="H4" s="14"/>
    </row>
    <row r="5" spans="1:12" ht="21.95" customHeight="1" x14ac:dyDescent="0.5">
      <c r="A5" s="14" t="s">
        <v>64</v>
      </c>
      <c r="E5" s="63">
        <v>44164</v>
      </c>
      <c r="F5" s="47" t="str">
        <f>IF(ISBLANK(G2),"",IF(ISNUMBER(VALUE(G2)),"","Bitte nur Ziffern eingeben (numbers only)"))</f>
        <v/>
      </c>
      <c r="G5" s="12"/>
      <c r="H5" s="14"/>
    </row>
    <row r="6" spans="1:12" ht="12.1" customHeight="1" x14ac:dyDescent="0.4"/>
    <row r="7" spans="1:12" s="56" customFormat="1" ht="37.9" customHeight="1" x14ac:dyDescent="0.4">
      <c r="A7" s="152" t="s">
        <v>96</v>
      </c>
      <c r="B7" s="152"/>
      <c r="C7" s="152"/>
      <c r="D7" s="152"/>
      <c r="E7" s="152"/>
      <c r="F7" s="152"/>
      <c r="G7" s="152"/>
      <c r="H7" s="152"/>
      <c r="I7" s="152"/>
      <c r="J7" s="152"/>
      <c r="K7" s="152"/>
      <c r="L7" s="152"/>
    </row>
    <row r="8" spans="1:12" s="56" customFormat="1" ht="70.150000000000006" customHeight="1" x14ac:dyDescent="0.4">
      <c r="A8" s="152" t="s">
        <v>181</v>
      </c>
      <c r="B8" s="152"/>
      <c r="C8" s="152"/>
      <c r="D8" s="152"/>
      <c r="E8" s="152"/>
      <c r="F8" s="152"/>
      <c r="G8" s="152"/>
      <c r="H8" s="143"/>
      <c r="I8" s="143"/>
      <c r="J8" s="143"/>
      <c r="K8" s="143"/>
      <c r="L8" s="143"/>
    </row>
    <row r="9" spans="1:12" s="56" customFormat="1" ht="37.9" customHeight="1" x14ac:dyDescent="0.4">
      <c r="A9" s="152" t="s">
        <v>110</v>
      </c>
      <c r="B9" s="152"/>
      <c r="C9" s="152"/>
      <c r="D9" s="152"/>
      <c r="E9" s="152"/>
      <c r="F9" s="152"/>
      <c r="G9" s="152"/>
      <c r="H9" s="143"/>
      <c r="I9" s="143"/>
      <c r="J9" s="143"/>
      <c r="K9" s="143"/>
      <c r="L9" s="143"/>
    </row>
    <row r="10" spans="1:12" s="56" customFormat="1" ht="37.9" customHeight="1" x14ac:dyDescent="0.4">
      <c r="A10" s="152" t="s">
        <v>111</v>
      </c>
      <c r="B10" s="152"/>
      <c r="C10" s="152"/>
      <c r="D10" s="152"/>
      <c r="E10" s="152"/>
      <c r="F10" s="152"/>
      <c r="G10" s="152"/>
      <c r="H10" s="143"/>
      <c r="I10" s="143"/>
      <c r="J10" s="143"/>
      <c r="K10" s="143"/>
      <c r="L10" s="143"/>
    </row>
    <row r="11" spans="1:12" s="56" customFormat="1" ht="37.9" customHeight="1" x14ac:dyDescent="0.4">
      <c r="A11" s="152" t="s">
        <v>65</v>
      </c>
      <c r="B11" s="152"/>
      <c r="C11" s="152"/>
      <c r="D11" s="152"/>
      <c r="E11" s="152"/>
      <c r="F11" s="152"/>
      <c r="G11" s="152"/>
      <c r="H11" s="143"/>
      <c r="I11" s="143"/>
      <c r="J11" s="143"/>
      <c r="K11" s="143"/>
      <c r="L11" s="143"/>
    </row>
    <row r="12" spans="1:12" s="56" customFormat="1" ht="37.9" hidden="1" customHeight="1" x14ac:dyDescent="0.4">
      <c r="A12" s="152"/>
      <c r="B12" s="152"/>
      <c r="C12" s="152"/>
      <c r="D12" s="152"/>
      <c r="E12" s="152"/>
      <c r="F12" s="152"/>
      <c r="G12" s="152"/>
      <c r="H12" s="143"/>
      <c r="I12" s="143"/>
      <c r="J12" s="143"/>
      <c r="K12" s="143"/>
      <c r="L12" s="143"/>
    </row>
    <row r="13" spans="1:12" s="56" customFormat="1" ht="37.9" hidden="1" customHeight="1" x14ac:dyDescent="0.4">
      <c r="A13" s="152"/>
      <c r="B13" s="152"/>
      <c r="C13" s="152"/>
      <c r="D13" s="152"/>
      <c r="E13" s="152"/>
      <c r="F13" s="152"/>
      <c r="G13" s="152"/>
      <c r="H13" s="143"/>
      <c r="I13" s="143"/>
      <c r="J13" s="143"/>
      <c r="K13" s="143"/>
      <c r="L13" s="143"/>
    </row>
    <row r="14" spans="1:12" s="56" customFormat="1" ht="39.950000000000003" customHeight="1" x14ac:dyDescent="0.4">
      <c r="A14" s="152" t="s">
        <v>109</v>
      </c>
      <c r="B14" s="152"/>
      <c r="C14" s="152"/>
      <c r="D14" s="152"/>
      <c r="E14" s="152"/>
      <c r="F14" s="152"/>
      <c r="G14" s="152"/>
      <c r="H14" s="143"/>
      <c r="I14" s="143"/>
      <c r="J14" s="143"/>
      <c r="K14" s="143"/>
      <c r="L14" s="143"/>
    </row>
    <row r="15" spans="1:12" s="56" customFormat="1" ht="20.100000000000001" customHeight="1" x14ac:dyDescent="0.4">
      <c r="A15" s="159"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5" s="159"/>
      <c r="C15" s="159"/>
      <c r="D15" s="159"/>
      <c r="E15" s="159"/>
      <c r="F15" s="159"/>
      <c r="G15" s="159"/>
      <c r="H15" s="143"/>
      <c r="I15" s="143"/>
      <c r="J15" s="143"/>
      <c r="K15" s="143"/>
      <c r="L15" s="143"/>
    </row>
    <row r="16" spans="1:12" s="56" customFormat="1" ht="20.100000000000001" customHeight="1" x14ac:dyDescent="0.4">
      <c r="A16" s="159" t="str">
        <f>IF(OR(ISBLANK(G1),ISBLANK(G2)),"Nur wenn diese beiden Felder ausgefüllt sind, kann der Absender dieser Tabelle korrekt identifiziert werden.","")</f>
        <v>Nur wenn diese beiden Felder ausgefüllt sind, kann der Absender dieser Tabelle korrekt identifiziert werden.</v>
      </c>
      <c r="B16" s="159"/>
      <c r="C16" s="159"/>
      <c r="D16" s="159"/>
      <c r="E16" s="159"/>
      <c r="F16" s="159"/>
      <c r="G16" s="159"/>
      <c r="H16" s="143"/>
      <c r="I16" s="143"/>
      <c r="J16" s="143"/>
      <c r="K16" s="143"/>
      <c r="L16" s="143"/>
    </row>
    <row r="17" spans="1:12" s="17" customFormat="1" ht="26" customHeight="1" x14ac:dyDescent="0.5">
      <c r="A17" s="16" t="s">
        <v>43</v>
      </c>
      <c r="B17" s="11"/>
      <c r="C17" s="14"/>
      <c r="D17" s="11"/>
      <c r="E17" s="11"/>
      <c r="F17" s="11"/>
      <c r="H17" s="11"/>
      <c r="J17" s="100"/>
      <c r="K17" s="67"/>
    </row>
    <row r="18" spans="1:12" s="17" customFormat="1" ht="35.200000000000003" hidden="1" customHeight="1" x14ac:dyDescent="0.4">
      <c r="A18" s="54"/>
      <c r="B18" s="54"/>
      <c r="C18" s="54"/>
      <c r="D18" s="54"/>
      <c r="E18" s="54"/>
      <c r="F18" s="54"/>
      <c r="G18" s="54"/>
    </row>
    <row r="19" spans="1:12" s="17" customFormat="1" ht="35.200000000000003" hidden="1" customHeight="1" x14ac:dyDescent="0.4">
      <c r="A19" s="54"/>
      <c r="B19" s="54"/>
      <c r="C19" s="54"/>
      <c r="D19" s="54"/>
      <c r="E19" s="54"/>
      <c r="F19" s="54"/>
      <c r="G19" s="54"/>
    </row>
    <row r="20" spans="1:12" ht="9.85" customHeight="1" x14ac:dyDescent="0.4">
      <c r="F20" s="101">
        <f>MAX(Natrium!$A$54:$A$72)</f>
        <v>19</v>
      </c>
      <c r="G20" s="101">
        <f>MAX(Natrium!$A$14:$A$22)</f>
        <v>9</v>
      </c>
      <c r="H20" s="101">
        <f>MAX(Natrium!$A$26:$A$31)</f>
        <v>6</v>
      </c>
      <c r="I20" s="101">
        <f>MAX(Natrium!$A$26:$A$31)</f>
        <v>6</v>
      </c>
      <c r="J20" s="101">
        <f>MAX(Natrium!$A$35:$A$38)</f>
        <v>4</v>
      </c>
      <c r="K20" s="101">
        <f>MAX(Natrium!$A$42:$A$50)</f>
        <v>9</v>
      </c>
      <c r="L20" s="101">
        <f>MAX(Natrium!$A$3:$A$10)</f>
        <v>8</v>
      </c>
    </row>
    <row r="21" spans="1:12" s="29" customFormat="1" ht="40.25" customHeight="1" x14ac:dyDescent="0.45">
      <c r="A21" s="64" t="s">
        <v>0</v>
      </c>
      <c r="B21" s="64" t="s">
        <v>1</v>
      </c>
      <c r="C21" s="65" t="s">
        <v>44</v>
      </c>
      <c r="D21" s="65" t="s">
        <v>5</v>
      </c>
      <c r="E21" s="65" t="s">
        <v>6</v>
      </c>
      <c r="F21" s="66" t="s">
        <v>126</v>
      </c>
      <c r="G21" s="66" t="s">
        <v>122</v>
      </c>
      <c r="H21" s="157" t="s">
        <v>123</v>
      </c>
      <c r="I21" s="157"/>
      <c r="J21" s="66" t="s">
        <v>127</v>
      </c>
      <c r="K21" s="66" t="s">
        <v>124</v>
      </c>
      <c r="L21" s="66" t="s">
        <v>125</v>
      </c>
    </row>
    <row r="22" spans="1:12" s="29" customFormat="1" ht="30.1" customHeight="1" x14ac:dyDescent="0.45">
      <c r="A22" s="49" t="s">
        <v>66</v>
      </c>
      <c r="B22" s="49" t="s">
        <v>114</v>
      </c>
      <c r="C22" s="50">
        <v>4</v>
      </c>
      <c r="D22" s="115"/>
      <c r="E22" s="115"/>
      <c r="F22" s="50">
        <f>Wasser!$B$1</f>
        <v>16</v>
      </c>
      <c r="G22" s="93"/>
      <c r="H22" s="93">
        <f>Wasser!$C$1</f>
        <v>15</v>
      </c>
      <c r="I22" s="94"/>
      <c r="J22" s="95"/>
      <c r="K22" s="95"/>
      <c r="L22" s="95"/>
    </row>
    <row r="23" spans="1:12" s="29" customFormat="1" ht="30.1" customHeight="1" x14ac:dyDescent="0.45">
      <c r="A23" s="49" t="s">
        <v>67</v>
      </c>
      <c r="B23" s="49" t="s">
        <v>114</v>
      </c>
      <c r="C23" s="50">
        <v>4</v>
      </c>
      <c r="D23" s="115"/>
      <c r="E23" s="115"/>
      <c r="F23" s="50">
        <f>Fett!$B$1</f>
        <v>22</v>
      </c>
      <c r="G23" s="93"/>
      <c r="H23" s="93">
        <f>Fett!$C$1</f>
        <v>21</v>
      </c>
      <c r="I23" s="94"/>
      <c r="J23" s="95"/>
      <c r="K23" s="95"/>
      <c r="L23" s="95"/>
    </row>
    <row r="24" spans="1:12" s="29" customFormat="1" ht="30.1" customHeight="1" x14ac:dyDescent="0.45">
      <c r="A24" s="49" t="s">
        <v>184</v>
      </c>
      <c r="B24" s="49" t="s">
        <v>114</v>
      </c>
      <c r="C24" s="50">
        <v>4</v>
      </c>
      <c r="D24" s="115"/>
      <c r="E24" s="115"/>
      <c r="F24" s="50">
        <f>Rohprotein!$B$1</f>
        <v>16</v>
      </c>
      <c r="G24" s="93"/>
      <c r="H24" s="93">
        <f>Rohprotein!$C$1</f>
        <v>15</v>
      </c>
      <c r="I24" s="94"/>
      <c r="J24" s="95"/>
      <c r="K24" s="95"/>
      <c r="L24" s="95"/>
    </row>
    <row r="25" spans="1:12" s="29" customFormat="1" ht="30.1" customHeight="1" x14ac:dyDescent="0.45">
      <c r="A25" s="108" t="s">
        <v>218</v>
      </c>
      <c r="B25" s="49" t="s">
        <v>114</v>
      </c>
      <c r="C25" s="50">
        <v>3</v>
      </c>
      <c r="D25" s="115"/>
      <c r="E25" s="115"/>
      <c r="F25" s="50">
        <f>Lactose!B1</f>
        <v>22</v>
      </c>
      <c r="G25" s="93"/>
      <c r="H25" s="93">
        <f>Lactose!$C$1</f>
        <v>21</v>
      </c>
      <c r="I25" s="94"/>
      <c r="J25" s="95"/>
      <c r="K25" s="95"/>
      <c r="L25" s="95"/>
    </row>
    <row r="26" spans="1:12" s="29" customFormat="1" ht="30.1" customHeight="1" x14ac:dyDescent="0.45">
      <c r="A26" s="108" t="s">
        <v>68</v>
      </c>
      <c r="B26" s="49" t="s">
        <v>114</v>
      </c>
      <c r="C26" s="50">
        <v>3</v>
      </c>
      <c r="D26" s="115"/>
      <c r="E26" s="115"/>
      <c r="F26" s="50">
        <f>Asche!B1</f>
        <v>16</v>
      </c>
      <c r="G26" s="93"/>
      <c r="H26" s="93">
        <f>Asche!$C$1</f>
        <v>15</v>
      </c>
      <c r="I26" s="94"/>
      <c r="J26" s="95"/>
      <c r="K26" s="95"/>
      <c r="L26" s="95"/>
    </row>
    <row r="27" spans="1:12" s="29" customFormat="1" ht="30.1" customHeight="1" x14ac:dyDescent="0.45">
      <c r="A27" s="108" t="s">
        <v>121</v>
      </c>
      <c r="B27" s="49" t="s">
        <v>114</v>
      </c>
      <c r="C27" s="50">
        <v>3</v>
      </c>
      <c r="D27" s="115"/>
      <c r="E27" s="115"/>
      <c r="F27" s="50">
        <f>Kochsalz!$B$1</f>
        <v>24</v>
      </c>
      <c r="G27" s="93"/>
      <c r="H27" s="93">
        <f>Kochsalz!$C$1</f>
        <v>23</v>
      </c>
      <c r="I27" s="94"/>
      <c r="J27" s="95"/>
      <c r="K27" s="95"/>
      <c r="L27" s="95"/>
    </row>
    <row r="28" spans="1:12" s="29" customFormat="1" ht="40.25" customHeight="1" x14ac:dyDescent="0.45">
      <c r="A28" s="108" t="s">
        <v>355</v>
      </c>
      <c r="B28" s="49" t="s">
        <v>114</v>
      </c>
      <c r="C28" s="50">
        <v>3</v>
      </c>
      <c r="D28" s="115"/>
      <c r="E28" s="115"/>
      <c r="F28" s="50">
        <f>Gesamtphosphor!$B$1</f>
        <v>26</v>
      </c>
      <c r="G28" s="93"/>
      <c r="H28" s="93">
        <f>Gesamtphosphor!C1</f>
        <v>25</v>
      </c>
      <c r="I28" s="94"/>
      <c r="J28" s="95"/>
      <c r="K28" s="95"/>
      <c r="L28" s="95"/>
    </row>
    <row r="29" spans="1:12" s="29" customFormat="1" ht="30.1" customHeight="1" x14ac:dyDescent="0.45">
      <c r="A29" s="108" t="s">
        <v>290</v>
      </c>
      <c r="B29" s="49" t="s">
        <v>219</v>
      </c>
      <c r="C29" s="50">
        <v>3</v>
      </c>
      <c r="D29" s="115"/>
      <c r="E29" s="115"/>
      <c r="F29" s="50">
        <f>Nitrat!B1</f>
        <v>26</v>
      </c>
      <c r="G29" s="93"/>
      <c r="H29" s="93">
        <f>Nitrat!C1</f>
        <v>25</v>
      </c>
      <c r="I29" s="94"/>
      <c r="J29" s="95"/>
      <c r="K29" s="95"/>
      <c r="L29" s="95"/>
    </row>
    <row r="30" spans="1:12" s="29" customFormat="1" ht="30.1" hidden="1" customHeight="1" x14ac:dyDescent="0.45">
      <c r="A30" s="108" t="s">
        <v>220</v>
      </c>
      <c r="B30" s="49" t="s">
        <v>219</v>
      </c>
      <c r="C30" s="50">
        <v>3</v>
      </c>
      <c r="D30" s="115"/>
      <c r="E30" s="115"/>
      <c r="F30" s="50">
        <f>Natamycin!$B$1</f>
        <v>7</v>
      </c>
      <c r="G30" s="94"/>
      <c r="H30" s="94">
        <f>Natamycin!C1</f>
        <v>7</v>
      </c>
      <c r="I30" s="96"/>
      <c r="J30" s="95"/>
      <c r="K30" s="95"/>
      <c r="L30" s="95"/>
    </row>
    <row r="31" spans="1:12" ht="30.1" customHeight="1" x14ac:dyDescent="0.4">
      <c r="A31" s="108" t="s">
        <v>120</v>
      </c>
      <c r="B31" s="49" t="s">
        <v>114</v>
      </c>
      <c r="C31" s="50">
        <v>3</v>
      </c>
      <c r="D31" s="115"/>
      <c r="E31" s="115"/>
      <c r="F31" s="50">
        <f>Natrium!B53</f>
        <v>19</v>
      </c>
      <c r="G31" s="50">
        <f>Natrium!B13</f>
        <v>9</v>
      </c>
      <c r="H31" s="50">
        <f>Natrium!B25</f>
        <v>6</v>
      </c>
      <c r="I31" s="50">
        <f>Natrium!C25</f>
        <v>6</v>
      </c>
      <c r="J31" s="50">
        <f>Natrium!B34</f>
        <v>4</v>
      </c>
      <c r="K31" s="50">
        <f>Natrium!B41</f>
        <v>9</v>
      </c>
      <c r="L31" s="50">
        <f>Natrium!B2</f>
        <v>8</v>
      </c>
    </row>
    <row r="32" spans="1:12" s="17" customFormat="1" ht="30.1" customHeight="1" x14ac:dyDescent="0.4">
      <c r="A32" s="92" t="s">
        <v>69</v>
      </c>
    </row>
    <row r="33" spans="1:12" ht="9.85" hidden="1" customHeight="1" x14ac:dyDescent="0.45">
      <c r="A33" s="15"/>
    </row>
    <row r="34" spans="1:12" ht="18" customHeight="1" x14ac:dyDescent="0.4">
      <c r="A34" s="78" t="str">
        <f>A22</f>
        <v>Wasser</v>
      </c>
      <c r="B34" s="154" t="b">
        <f>ISBLANK(VLOOKUP(F22,Wasser!A3:C23,3))</f>
        <v>1</v>
      </c>
      <c r="C34" s="155"/>
      <c r="D34" s="155"/>
      <c r="E34" s="155"/>
      <c r="F34" s="155"/>
      <c r="G34" s="155"/>
      <c r="H34" s="155"/>
      <c r="I34" s="155"/>
      <c r="J34" s="155"/>
      <c r="K34" s="155"/>
      <c r="L34" s="155"/>
    </row>
    <row r="35" spans="1:12" ht="31.25" customHeight="1" x14ac:dyDescent="0.4">
      <c r="A35" s="51" t="str">
        <f>IF(F22=H22,"bitte eingeben:",IF(B34,"","Art der Modifikation:"))</f>
        <v/>
      </c>
      <c r="B35" s="156"/>
      <c r="C35" s="156"/>
      <c r="D35" s="156"/>
      <c r="E35" s="156"/>
      <c r="F35" s="156"/>
      <c r="G35" s="156"/>
      <c r="H35" s="156"/>
      <c r="I35" s="156"/>
      <c r="J35" s="156"/>
      <c r="K35" s="156"/>
      <c r="L35" s="156"/>
    </row>
    <row r="36" spans="1:12" ht="18" customHeight="1" x14ac:dyDescent="0.4">
      <c r="A36" s="79" t="str">
        <f>A23</f>
        <v>Fett</v>
      </c>
      <c r="B36" s="153" t="b">
        <f>ISBLANK(VLOOKUP(F23,Fett!A3:C30,3))</f>
        <v>1</v>
      </c>
      <c r="C36" s="153"/>
      <c r="D36" s="153"/>
      <c r="E36" s="153"/>
      <c r="F36" s="153"/>
      <c r="G36" s="153"/>
      <c r="H36" s="153"/>
      <c r="I36" s="153"/>
      <c r="J36" s="153"/>
      <c r="K36" s="153"/>
      <c r="L36" s="153"/>
    </row>
    <row r="37" spans="1:12" ht="31.25" customHeight="1" x14ac:dyDescent="0.4">
      <c r="A37" s="51" t="str">
        <f>IF(F23=H23,"bitte eingeben:",IF(B36,"","Art der Modifikation:"))</f>
        <v/>
      </c>
      <c r="B37" s="156"/>
      <c r="C37" s="156"/>
      <c r="D37" s="156"/>
      <c r="E37" s="156"/>
      <c r="F37" s="156"/>
      <c r="G37" s="156"/>
      <c r="H37" s="156"/>
      <c r="I37" s="156"/>
      <c r="J37" s="156"/>
      <c r="K37" s="156"/>
      <c r="L37" s="156"/>
    </row>
    <row r="38" spans="1:12" ht="18" customHeight="1" x14ac:dyDescent="0.4">
      <c r="A38" s="78" t="str">
        <f>A24</f>
        <v>Rohprotein (N * 6,25)</v>
      </c>
      <c r="B38" s="153" t="b">
        <f>ISBLANK(VLOOKUP(F24,Rohprotein!A3:C24,3))</f>
        <v>1</v>
      </c>
      <c r="C38" s="153"/>
      <c r="D38" s="153"/>
      <c r="E38" s="153"/>
      <c r="F38" s="153"/>
      <c r="G38" s="153"/>
      <c r="H38" s="153"/>
      <c r="I38" s="153"/>
      <c r="J38" s="153"/>
      <c r="K38" s="153"/>
      <c r="L38" s="153"/>
    </row>
    <row r="39" spans="1:12" ht="31.25" customHeight="1" x14ac:dyDescent="0.4">
      <c r="A39" s="51" t="str">
        <f>IF(F24=H24,"bitte eingeben:",IF(B38,"","Art der Modifikation:"))</f>
        <v/>
      </c>
      <c r="B39" s="156"/>
      <c r="C39" s="156"/>
      <c r="D39" s="156"/>
      <c r="E39" s="156"/>
      <c r="F39" s="156"/>
      <c r="G39" s="156"/>
      <c r="H39" s="156"/>
      <c r="I39" s="156"/>
      <c r="J39" s="156"/>
      <c r="K39" s="156"/>
      <c r="L39" s="156"/>
    </row>
    <row r="40" spans="1:12" ht="18" customHeight="1" x14ac:dyDescent="0.4">
      <c r="A40" s="79" t="str">
        <f>A25</f>
        <v>Lactose, wasserfrei</v>
      </c>
      <c r="B40" s="153" t="b">
        <f>ISBLANK(VLOOKUP(F25,Lactose!A3:C23,3))</f>
        <v>1</v>
      </c>
      <c r="C40" s="153"/>
      <c r="D40" s="153"/>
      <c r="E40" s="153"/>
      <c r="F40" s="153"/>
      <c r="G40" s="153"/>
      <c r="H40" s="153"/>
      <c r="I40" s="153"/>
      <c r="J40" s="153"/>
      <c r="K40" s="153"/>
      <c r="L40" s="153"/>
    </row>
    <row r="41" spans="1:12" ht="31.25" customHeight="1" x14ac:dyDescent="0.4">
      <c r="A41" s="51" t="str">
        <f>IF(F25=H25,"bitte eingeben:",IF(B40,"","Art der Modifikation:"))</f>
        <v/>
      </c>
      <c r="B41" s="156"/>
      <c r="C41" s="156"/>
      <c r="D41" s="156"/>
      <c r="E41" s="156"/>
      <c r="F41" s="156"/>
      <c r="G41" s="156"/>
      <c r="H41" s="156"/>
      <c r="I41" s="156"/>
      <c r="J41" s="156"/>
      <c r="K41" s="156"/>
      <c r="L41" s="156"/>
    </row>
    <row r="42" spans="1:12" ht="18" customHeight="1" x14ac:dyDescent="0.4">
      <c r="A42" s="78" t="str">
        <f>A26</f>
        <v>Asche</v>
      </c>
      <c r="B42" s="153" t="b">
        <f>ISBLANK(VLOOKUP(F26,Asche!A3:C21,3))</f>
        <v>1</v>
      </c>
      <c r="C42" s="153"/>
      <c r="D42" s="153"/>
      <c r="E42" s="153"/>
      <c r="F42" s="153"/>
      <c r="G42" s="153"/>
      <c r="H42" s="153"/>
      <c r="I42" s="153"/>
      <c r="J42" s="153"/>
      <c r="K42" s="153"/>
      <c r="L42" s="153"/>
    </row>
    <row r="43" spans="1:12" ht="31.25" customHeight="1" x14ac:dyDescent="0.4">
      <c r="A43" s="51" t="str">
        <f>IF(F26=H26,"bitte eingeben:",IF(B42,"","Art der Modifikation:"))</f>
        <v/>
      </c>
      <c r="B43" s="156"/>
      <c r="C43" s="156"/>
      <c r="D43" s="156"/>
      <c r="E43" s="156"/>
      <c r="F43" s="156"/>
      <c r="G43" s="156"/>
      <c r="H43" s="156"/>
      <c r="I43" s="156"/>
      <c r="J43" s="156"/>
      <c r="K43" s="156"/>
      <c r="L43" s="156"/>
    </row>
    <row r="44" spans="1:12" ht="18" customHeight="1" x14ac:dyDescent="0.4">
      <c r="A44" s="78" t="s">
        <v>121</v>
      </c>
      <c r="B44" s="153" t="b">
        <f>ISBLANK(VLOOKUP(F27,Kochsalz!A3:C31,3))</f>
        <v>1</v>
      </c>
      <c r="C44" s="153"/>
      <c r="D44" s="153"/>
      <c r="E44" s="153"/>
      <c r="F44" s="153"/>
      <c r="G44" s="153"/>
      <c r="H44" s="153"/>
      <c r="I44" s="153"/>
      <c r="J44" s="153"/>
      <c r="K44" s="153"/>
      <c r="L44" s="153"/>
    </row>
    <row r="45" spans="1:12" ht="31.25" customHeight="1" x14ac:dyDescent="0.4">
      <c r="A45" s="51" t="str">
        <f>IF(F27=H27,"bitte eingeben:",IF(B44,"","Art der Modifikation:"))</f>
        <v/>
      </c>
      <c r="B45" s="156"/>
      <c r="C45" s="156"/>
      <c r="D45" s="156"/>
      <c r="E45" s="156"/>
      <c r="F45" s="156"/>
      <c r="G45" s="156"/>
      <c r="H45" s="156"/>
      <c r="I45" s="156"/>
      <c r="J45" s="156"/>
      <c r="K45" s="156"/>
      <c r="L45" s="156"/>
    </row>
    <row r="46" spans="1:12" ht="18" customHeight="1" x14ac:dyDescent="0.4">
      <c r="A46" s="78" t="s">
        <v>288</v>
      </c>
      <c r="B46" s="153" t="b">
        <f>ISBLANK(VLOOKUP(F28,Gesamtphosphor!A3:C42,3))</f>
        <v>1</v>
      </c>
      <c r="C46" s="153"/>
      <c r="D46" s="153"/>
      <c r="E46" s="153"/>
      <c r="F46" s="153"/>
      <c r="G46" s="153"/>
      <c r="H46" s="153"/>
      <c r="I46" s="153"/>
      <c r="J46" s="153"/>
      <c r="K46" s="153"/>
      <c r="L46" s="153"/>
    </row>
    <row r="47" spans="1:12" ht="31.25" customHeight="1" x14ac:dyDescent="0.4">
      <c r="A47" s="18" t="str">
        <f>IF(F28=H28,"bitte eingeben:",IF(B46,"","Art der Modifikation:"))</f>
        <v/>
      </c>
      <c r="B47" s="156"/>
      <c r="C47" s="156"/>
      <c r="D47" s="156"/>
      <c r="E47" s="156"/>
      <c r="F47" s="156"/>
      <c r="G47" s="156"/>
      <c r="H47" s="156"/>
      <c r="I47" s="156"/>
      <c r="J47" s="156"/>
      <c r="K47" s="156"/>
      <c r="L47" s="156"/>
    </row>
    <row r="48" spans="1:12" ht="18" customHeight="1" x14ac:dyDescent="0.4">
      <c r="A48" s="78" t="s">
        <v>289</v>
      </c>
      <c r="B48" s="153" t="b">
        <f>ISBLANK(VLOOKUP(F29,Nitrat!A3:C27,3))</f>
        <v>1</v>
      </c>
      <c r="C48" s="153"/>
      <c r="D48" s="153"/>
      <c r="E48" s="153"/>
      <c r="F48" s="153"/>
      <c r="G48" s="153"/>
      <c r="H48" s="153"/>
      <c r="I48" s="153"/>
      <c r="J48" s="153"/>
      <c r="K48" s="153"/>
      <c r="L48" s="153"/>
    </row>
    <row r="49" spans="1:12" ht="31.25" customHeight="1" x14ac:dyDescent="0.4">
      <c r="A49" s="52" t="str">
        <f>IF(F29=H29,"bitte eingeben:",IF(B48,"","Art der Modifikation:"))</f>
        <v/>
      </c>
      <c r="B49" s="156"/>
      <c r="C49" s="156"/>
      <c r="D49" s="156"/>
      <c r="E49" s="156"/>
      <c r="F49" s="156"/>
      <c r="G49" s="156"/>
      <c r="H49" s="156"/>
      <c r="I49" s="156"/>
      <c r="J49" s="156"/>
      <c r="K49" s="156"/>
      <c r="L49" s="156"/>
    </row>
    <row r="50" spans="1:12" s="17" customFormat="1" ht="18" hidden="1" customHeight="1" x14ac:dyDescent="0.4">
      <c r="A50" s="80" t="s">
        <v>220</v>
      </c>
      <c r="B50" s="154" t="b">
        <f>ISBLANK(VLOOKUP(F30,Natamycin!A3:C10,3))</f>
        <v>1</v>
      </c>
      <c r="C50" s="154"/>
      <c r="D50" s="154"/>
      <c r="E50" s="154"/>
      <c r="F50" s="154"/>
      <c r="G50" s="154"/>
      <c r="H50" s="154"/>
      <c r="I50" s="154"/>
      <c r="J50" s="154"/>
      <c r="K50" s="154"/>
      <c r="L50" s="154"/>
    </row>
    <row r="51" spans="1:12" s="17" customFormat="1" ht="31.25" hidden="1" customHeight="1" x14ac:dyDescent="0.4">
      <c r="A51" s="18" t="str">
        <f>IF(F30=H30,"bitte eingeben:",IF(B50,"","Art der Modifikation:"))</f>
        <v>bitte eingeben:</v>
      </c>
      <c r="B51" s="161"/>
      <c r="C51" s="161"/>
      <c r="D51" s="161"/>
      <c r="E51" s="161"/>
      <c r="F51" s="161"/>
      <c r="G51" s="161"/>
      <c r="H51" s="161"/>
      <c r="I51" s="161"/>
      <c r="J51" s="161"/>
      <c r="K51" s="161"/>
      <c r="L51" s="161"/>
    </row>
    <row r="52" spans="1:12" ht="17.649999999999999" x14ac:dyDescent="0.5">
      <c r="A52" s="91" t="s">
        <v>120</v>
      </c>
      <c r="B52" s="81"/>
      <c r="C52" s="82"/>
      <c r="D52" s="82"/>
      <c r="E52" s="83"/>
      <c r="F52" s="82"/>
      <c r="G52" s="82"/>
      <c r="H52" s="83"/>
      <c r="I52" s="81"/>
      <c r="J52" s="84"/>
      <c r="K52" s="85"/>
      <c r="L52" s="85"/>
    </row>
    <row r="53" spans="1:12" ht="18" customHeight="1" x14ac:dyDescent="0.4">
      <c r="A53" s="86" t="s">
        <v>171</v>
      </c>
      <c r="B53" s="81"/>
      <c r="C53" s="81"/>
      <c r="D53" s="81"/>
      <c r="E53" s="81"/>
      <c r="F53" s="81"/>
      <c r="G53" s="81"/>
      <c r="H53" s="81"/>
      <c r="I53" s="81"/>
      <c r="J53" s="84"/>
      <c r="K53" s="85"/>
      <c r="L53" s="85"/>
    </row>
    <row r="54" spans="1:12" x14ac:dyDescent="0.4">
      <c r="A54" s="87"/>
      <c r="B54" s="81"/>
      <c r="C54" s="81"/>
      <c r="D54" s="88"/>
      <c r="E54" s="81"/>
      <c r="F54" s="81"/>
      <c r="G54" s="81"/>
      <c r="H54" s="81"/>
      <c r="I54" s="81"/>
      <c r="J54" s="84"/>
      <c r="K54" s="85"/>
      <c r="L54" s="85"/>
    </row>
    <row r="55" spans="1:12" ht="18" customHeight="1" x14ac:dyDescent="0.4">
      <c r="A55" s="86" t="s">
        <v>175</v>
      </c>
      <c r="B55" s="81"/>
      <c r="C55" s="81"/>
      <c r="D55" s="81"/>
      <c r="E55" s="81"/>
      <c r="F55" s="81"/>
      <c r="G55" s="81"/>
      <c r="H55" s="81"/>
      <c r="I55" s="81"/>
      <c r="J55" s="84"/>
      <c r="K55" s="85"/>
      <c r="L55" s="85"/>
    </row>
    <row r="56" spans="1:12" ht="31.25" customHeight="1" x14ac:dyDescent="0.4">
      <c r="A56" s="89" t="str">
        <f>IF(Ergebnisse!G31=Ergebnisse!G20-1,"bitte eingeben:","")</f>
        <v/>
      </c>
      <c r="B56" s="158"/>
      <c r="C56" s="158"/>
      <c r="D56" s="158"/>
      <c r="E56" s="158"/>
      <c r="F56" s="158"/>
      <c r="G56" s="158"/>
      <c r="H56" s="158"/>
      <c r="I56" s="158"/>
      <c r="J56" s="158"/>
      <c r="K56" s="158"/>
      <c r="L56" s="158"/>
    </row>
    <row r="57" spans="1:12" ht="18" customHeight="1" x14ac:dyDescent="0.4">
      <c r="A57" s="86" t="s">
        <v>176</v>
      </c>
      <c r="B57" s="81"/>
      <c r="C57" s="81"/>
      <c r="D57" s="81"/>
      <c r="E57" s="81"/>
      <c r="F57" s="81"/>
      <c r="G57" s="81"/>
      <c r="H57" s="81"/>
      <c r="I57" s="81"/>
      <c r="J57" s="84"/>
      <c r="K57" s="85"/>
      <c r="L57" s="85"/>
    </row>
    <row r="58" spans="1:12" ht="18" customHeight="1" x14ac:dyDescent="0.4">
      <c r="A58" s="86" t="s">
        <v>177</v>
      </c>
      <c r="B58" s="81"/>
      <c r="C58" s="81"/>
      <c r="D58" s="81"/>
      <c r="E58" s="81"/>
      <c r="F58" s="81"/>
      <c r="G58" s="81"/>
      <c r="H58" s="81"/>
      <c r="I58" s="81"/>
      <c r="J58" s="84"/>
      <c r="K58" s="85"/>
      <c r="L58" s="85"/>
    </row>
    <row r="59" spans="1:12" ht="31.25" customHeight="1" x14ac:dyDescent="0.4">
      <c r="A59" s="89" t="str">
        <f>IF(OR(Ergebnisse!H31=Ergebnisse!H20-1,Ergebnisse!I31=Ergebnisse!I20-1),"bitte eingeben:","")</f>
        <v/>
      </c>
      <c r="B59" s="158"/>
      <c r="C59" s="158"/>
      <c r="D59" s="158"/>
      <c r="E59" s="158"/>
      <c r="F59" s="158"/>
      <c r="G59" s="158"/>
      <c r="H59" s="158"/>
      <c r="I59" s="158"/>
      <c r="J59" s="158"/>
      <c r="K59" s="158"/>
      <c r="L59" s="158"/>
    </row>
    <row r="60" spans="1:12" ht="18" customHeight="1" x14ac:dyDescent="0.4">
      <c r="A60" s="86" t="s">
        <v>150</v>
      </c>
      <c r="B60" s="90"/>
      <c r="C60" s="90"/>
      <c r="D60" s="90"/>
      <c r="E60" s="90"/>
      <c r="F60" s="90"/>
      <c r="G60" s="90"/>
      <c r="H60" s="90"/>
      <c r="I60" s="90"/>
      <c r="J60" s="84"/>
      <c r="K60" s="85"/>
      <c r="L60" s="85"/>
    </row>
    <row r="61" spans="1:12" ht="31.25" customHeight="1" x14ac:dyDescent="0.4">
      <c r="A61" s="89" t="str">
        <f>IF(Ergebnisse!J31=Ergebnisse!J20-1,"bitte eingeben:","")</f>
        <v/>
      </c>
      <c r="B61" s="160"/>
      <c r="C61" s="160"/>
      <c r="D61" s="160"/>
      <c r="E61" s="160"/>
      <c r="F61" s="160"/>
      <c r="G61" s="160"/>
      <c r="H61" s="160"/>
      <c r="I61" s="160"/>
      <c r="J61" s="160"/>
      <c r="K61" s="160"/>
      <c r="L61" s="160"/>
    </row>
    <row r="62" spans="1:12" ht="18" customHeight="1" x14ac:dyDescent="0.4">
      <c r="A62" s="86" t="s">
        <v>174</v>
      </c>
      <c r="B62" s="90"/>
      <c r="C62" s="90"/>
      <c r="D62" s="90"/>
      <c r="E62" s="90"/>
      <c r="F62" s="90"/>
      <c r="G62" s="90"/>
      <c r="H62" s="90"/>
      <c r="I62" s="90"/>
      <c r="J62" s="84"/>
      <c r="K62" s="85"/>
      <c r="L62" s="85"/>
    </row>
    <row r="63" spans="1:12" ht="31.25" customHeight="1" x14ac:dyDescent="0.4">
      <c r="A63" s="89" t="str">
        <f>IF(Ergebnisse!K31=Ergebnisse!K20-1,"bitte eingeben:","")</f>
        <v/>
      </c>
      <c r="B63" s="158"/>
      <c r="C63" s="158"/>
      <c r="D63" s="158"/>
      <c r="E63" s="158"/>
      <c r="F63" s="158"/>
      <c r="G63" s="158"/>
      <c r="H63" s="158"/>
      <c r="I63" s="158"/>
      <c r="J63" s="158"/>
      <c r="K63" s="158"/>
      <c r="L63" s="158"/>
    </row>
    <row r="64" spans="1:12" ht="18" customHeight="1" x14ac:dyDescent="0.4">
      <c r="A64" s="86" t="s">
        <v>178</v>
      </c>
      <c r="B64" s="81"/>
      <c r="C64" s="81"/>
      <c r="D64" s="81"/>
      <c r="E64" s="81"/>
      <c r="F64" s="81"/>
      <c r="G64" s="81"/>
      <c r="H64" s="81"/>
      <c r="I64" s="81"/>
      <c r="J64" s="84"/>
      <c r="K64" s="85"/>
      <c r="L64" s="85"/>
    </row>
    <row r="65" spans="1:12" ht="31.25" customHeight="1" x14ac:dyDescent="0.4">
      <c r="A65" s="89" t="str">
        <f>IF(Ergebnisse!F31=Ergebnisse!F20-1,"bitte eingeben:","")</f>
        <v/>
      </c>
      <c r="B65" s="158"/>
      <c r="C65" s="158"/>
      <c r="D65" s="158"/>
      <c r="E65" s="158"/>
      <c r="F65" s="158"/>
      <c r="G65" s="158"/>
      <c r="H65" s="158"/>
      <c r="I65" s="158"/>
      <c r="J65" s="158"/>
      <c r="K65" s="158"/>
      <c r="L65" s="158"/>
    </row>
  </sheetData>
  <sheetProtection password="CAA1" sheet="1" objects="1" scenarios="1"/>
  <mergeCells count="37">
    <mergeCell ref="B61:L61"/>
    <mergeCell ref="B45:L45"/>
    <mergeCell ref="B38:L38"/>
    <mergeCell ref="B65:L65"/>
    <mergeCell ref="B51:L51"/>
    <mergeCell ref="B46:L46"/>
    <mergeCell ref="B50:L50"/>
    <mergeCell ref="B47:L47"/>
    <mergeCell ref="B63:L63"/>
    <mergeCell ref="B44:L44"/>
    <mergeCell ref="B49:L49"/>
    <mergeCell ref="B39:L39"/>
    <mergeCell ref="B40:L40"/>
    <mergeCell ref="B41:L41"/>
    <mergeCell ref="B42:L42"/>
    <mergeCell ref="B43:L43"/>
    <mergeCell ref="H21:I21"/>
    <mergeCell ref="B59:L59"/>
    <mergeCell ref="A15:L15"/>
    <mergeCell ref="A16:L16"/>
    <mergeCell ref="B56:L56"/>
    <mergeCell ref="D1:F1"/>
    <mergeCell ref="D2:F2"/>
    <mergeCell ref="D3:F3"/>
    <mergeCell ref="A7:L7"/>
    <mergeCell ref="B48:L48"/>
    <mergeCell ref="B34:L34"/>
    <mergeCell ref="B35:L35"/>
    <mergeCell ref="B36:L36"/>
    <mergeCell ref="B37:L37"/>
    <mergeCell ref="A8:L8"/>
    <mergeCell ref="A9:L9"/>
    <mergeCell ref="A10:L10"/>
    <mergeCell ref="A11:L11"/>
    <mergeCell ref="A12:L12"/>
    <mergeCell ref="A13:L13"/>
    <mergeCell ref="A14:L14"/>
  </mergeCells>
  <phoneticPr fontId="0" type="noConversion"/>
  <conditionalFormatting sqref="H22:H25 H28:H29">
    <cfRule type="cellIs" dxfId="35" priority="28" stopIfTrue="1" operator="equal">
      <formula>6</formula>
    </cfRule>
  </conditionalFormatting>
  <conditionalFormatting sqref="I22:I29">
    <cfRule type="cellIs" dxfId="34" priority="29" stopIfTrue="1" operator="equal">
      <formula>11</formula>
    </cfRule>
  </conditionalFormatting>
  <conditionalFormatting sqref="G30">
    <cfRule type="cellIs" dxfId="33" priority="33" stopIfTrue="1" operator="equal">
      <formula>10</formula>
    </cfRule>
  </conditionalFormatting>
  <conditionalFormatting sqref="F22">
    <cfRule type="expression" dxfId="32" priority="34" stopIfTrue="1">
      <formula>$F$22-$H$22=1</formula>
    </cfRule>
  </conditionalFormatting>
  <conditionalFormatting sqref="F23">
    <cfRule type="expression" dxfId="31" priority="35" stopIfTrue="1">
      <formula>$F$23-$H$23=1</formula>
    </cfRule>
  </conditionalFormatting>
  <conditionalFormatting sqref="F24">
    <cfRule type="expression" dxfId="30" priority="36" stopIfTrue="1">
      <formula>$F$24-$H$24=1</formula>
    </cfRule>
  </conditionalFormatting>
  <conditionalFormatting sqref="F26">
    <cfRule type="expression" dxfId="29" priority="37" stopIfTrue="1">
      <formula>$F$26-$H$26=1</formula>
    </cfRule>
  </conditionalFormatting>
  <conditionalFormatting sqref="F27">
    <cfRule type="expression" dxfId="28" priority="38" stopIfTrue="1">
      <formula>$F$27-$H$27=1</formula>
    </cfRule>
  </conditionalFormatting>
  <conditionalFormatting sqref="F22:F24 F26">
    <cfRule type="expression" dxfId="27" priority="39" stopIfTrue="1">
      <formula>6-F22=0</formula>
    </cfRule>
  </conditionalFormatting>
  <conditionalFormatting sqref="F27">
    <cfRule type="expression" dxfId="26" priority="40" stopIfTrue="1">
      <formula>8-F27=0</formula>
    </cfRule>
  </conditionalFormatting>
  <conditionalFormatting sqref="F25">
    <cfRule type="expression" dxfId="25" priority="41" stopIfTrue="1">
      <formula>$F$25-$H$25=1</formula>
    </cfRule>
  </conditionalFormatting>
  <conditionalFormatting sqref="F29">
    <cfRule type="expression" dxfId="24" priority="53" stopIfTrue="1">
      <formula>$F$29-$H$29=1</formula>
    </cfRule>
  </conditionalFormatting>
  <conditionalFormatting sqref="F29">
    <cfRule type="expression" dxfId="23" priority="54" stopIfTrue="1">
      <formula>F29-H29=1</formula>
    </cfRule>
  </conditionalFormatting>
  <conditionalFormatting sqref="F28">
    <cfRule type="expression" dxfId="22" priority="55" stopIfTrue="1">
      <formula>$F$28-$H$28=1</formula>
    </cfRule>
  </conditionalFormatting>
  <conditionalFormatting sqref="F30">
    <cfRule type="expression" dxfId="21" priority="56" stopIfTrue="1">
      <formula>$F$30-$H$30=1</formula>
    </cfRule>
  </conditionalFormatting>
  <conditionalFormatting sqref="F31">
    <cfRule type="expression" dxfId="20" priority="27" stopIfTrue="1">
      <formula>$F$31-$F$20=0</formula>
    </cfRule>
  </conditionalFormatting>
  <conditionalFormatting sqref="B41">
    <cfRule type="expression" dxfId="19" priority="65" stopIfTrue="1">
      <formula>OR($F$25-$H$25=0,NOT(B40))</formula>
    </cfRule>
  </conditionalFormatting>
  <conditionalFormatting sqref="H31">
    <cfRule type="expression" dxfId="18" priority="19" stopIfTrue="1">
      <formula>H$31-$H$20=0</formula>
    </cfRule>
  </conditionalFormatting>
  <conditionalFormatting sqref="G31">
    <cfRule type="expression" dxfId="17" priority="18" stopIfTrue="1">
      <formula>G$31-$G$20=0</formula>
    </cfRule>
  </conditionalFormatting>
  <conditionalFormatting sqref="I31">
    <cfRule type="expression" dxfId="16" priority="17" stopIfTrue="1">
      <formula>I$31-$I$20=0</formula>
    </cfRule>
  </conditionalFormatting>
  <conditionalFormatting sqref="J31">
    <cfRule type="expression" dxfId="15" priority="16" stopIfTrue="1">
      <formula>J$31-$J$20=0</formula>
    </cfRule>
  </conditionalFormatting>
  <conditionalFormatting sqref="K31">
    <cfRule type="expression" dxfId="14" priority="15" stopIfTrue="1">
      <formula>K$31-$K$20=0</formula>
    </cfRule>
  </conditionalFormatting>
  <conditionalFormatting sqref="L31">
    <cfRule type="expression" dxfId="13" priority="14" stopIfTrue="1">
      <formula>L$31-$L$20=0</formula>
    </cfRule>
  </conditionalFormatting>
  <conditionalFormatting sqref="B56:H56">
    <cfRule type="expression" dxfId="12" priority="13" stopIfTrue="1">
      <formula>$G$20-$G$31=1</formula>
    </cfRule>
  </conditionalFormatting>
  <conditionalFormatting sqref="B59:I59">
    <cfRule type="expression" dxfId="11" priority="12" stopIfTrue="1">
      <formula>OR($I$31-5=0,$H$31-5=0)</formula>
    </cfRule>
  </conditionalFormatting>
  <conditionalFormatting sqref="B61:I61">
    <cfRule type="expression" dxfId="10" priority="11" stopIfTrue="1">
      <formula>$J$20-$J$31=1</formula>
    </cfRule>
  </conditionalFormatting>
  <conditionalFormatting sqref="B65:I65">
    <cfRule type="expression" dxfId="9" priority="10" stopIfTrue="1">
      <formula>$F$20-$F$31=1</formula>
    </cfRule>
  </conditionalFormatting>
  <conditionalFormatting sqref="B63:I63">
    <cfRule type="expression" dxfId="8" priority="9" stopIfTrue="1">
      <formula>$K$20-$K$31=1</formula>
    </cfRule>
  </conditionalFormatting>
  <conditionalFormatting sqref="B43">
    <cfRule type="expression" dxfId="7" priority="8" stopIfTrue="1">
      <formula>OR($F$26-$H$26=0,NOT(B42))</formula>
    </cfRule>
  </conditionalFormatting>
  <conditionalFormatting sqref="B45">
    <cfRule type="expression" dxfId="6" priority="7" stopIfTrue="1">
      <formula>OR($F$27-$H$27=0,NOT(B44))</formula>
    </cfRule>
  </conditionalFormatting>
  <conditionalFormatting sqref="B47">
    <cfRule type="expression" dxfId="5" priority="6" stopIfTrue="1">
      <formula>OR($F$28-$H$28=0,NOT(B46))</formula>
    </cfRule>
  </conditionalFormatting>
  <conditionalFormatting sqref="B49">
    <cfRule type="expression" dxfId="4" priority="5" stopIfTrue="1">
      <formula>OR($F$29-$H$29=0,NOT(B48))</formula>
    </cfRule>
  </conditionalFormatting>
  <conditionalFormatting sqref="B51">
    <cfRule type="expression" dxfId="3" priority="4" stopIfTrue="1">
      <formula>OR($F$30-$H$30=0,NOT(B50))</formula>
    </cfRule>
  </conditionalFormatting>
  <conditionalFormatting sqref="B35">
    <cfRule type="expression" dxfId="2" priority="3" stopIfTrue="1">
      <formula>OR($F$22-$H$22=0,NOT(B34))</formula>
    </cfRule>
  </conditionalFormatting>
  <conditionalFormatting sqref="B37">
    <cfRule type="expression" dxfId="1" priority="2" stopIfTrue="1">
      <formula>OR($F$23-$H$23=0,NOT(B36))</formula>
    </cfRule>
  </conditionalFormatting>
  <conditionalFormatting sqref="B39">
    <cfRule type="expression" dxfId="0" priority="1" stopIfTrue="1">
      <formula>OR($F$24-$H$24=0,NOT(B38))</formula>
    </cfRule>
  </conditionalFormatting>
  <hyperlinks>
    <hyperlink ref="B4" r:id="rId1"/>
  </hyperlinks>
  <pageMargins left="0.59055118110236227" right="0.59055118110236227" top="0.39370078740157483" bottom="0.39370078740157483" header="0.19685039370078741" footer="0.1968503937007874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9" max="16383" man="1"/>
    <brk id="31"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23813</xdr:colOff>
                    <xdr:row>32</xdr:row>
                    <xdr:rowOff>9525</xdr:rowOff>
                  </from>
                  <to>
                    <xdr:col>9</xdr:col>
                    <xdr:colOff>614363</xdr:colOff>
                    <xdr:row>34</xdr:row>
                    <xdr:rowOff>0</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23813</xdr:colOff>
                    <xdr:row>35</xdr:row>
                    <xdr:rowOff>19050</xdr:rowOff>
                  </from>
                  <to>
                    <xdr:col>9</xdr:col>
                    <xdr:colOff>614363</xdr:colOff>
                    <xdr:row>36</xdr:row>
                    <xdr:rowOff>0</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23813</xdr:colOff>
                    <xdr:row>37</xdr:row>
                    <xdr:rowOff>9525</xdr:rowOff>
                  </from>
                  <to>
                    <xdr:col>9</xdr:col>
                    <xdr:colOff>614363</xdr:colOff>
                    <xdr:row>38</xdr:row>
                    <xdr:rowOff>0</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23813</xdr:colOff>
                    <xdr:row>39</xdr:row>
                    <xdr:rowOff>9525</xdr:rowOff>
                  </from>
                  <to>
                    <xdr:col>9</xdr:col>
                    <xdr:colOff>614363</xdr:colOff>
                    <xdr:row>40</xdr:row>
                    <xdr:rowOff>0</xdr:rowOff>
                  </to>
                </anchor>
              </controlPr>
            </control>
          </mc:Choice>
        </mc:AlternateContent>
        <mc:AlternateContent xmlns:mc="http://schemas.openxmlformats.org/markup-compatibility/2006">
          <mc:Choice Requires="x14">
            <control shapeId="2099" r:id="rId9" name="Drop Down 51">
              <controlPr locked="0" defaultSize="0" autoLine="0" autoPict="0">
                <anchor moveWithCells="1">
                  <from>
                    <xdr:col>1</xdr:col>
                    <xdr:colOff>23813</xdr:colOff>
                    <xdr:row>41</xdr:row>
                    <xdr:rowOff>9525</xdr:rowOff>
                  </from>
                  <to>
                    <xdr:col>9</xdr:col>
                    <xdr:colOff>614363</xdr:colOff>
                    <xdr:row>42</xdr:row>
                    <xdr:rowOff>0</xdr:rowOff>
                  </to>
                </anchor>
              </controlPr>
            </control>
          </mc:Choice>
        </mc:AlternateContent>
        <mc:AlternateContent xmlns:mc="http://schemas.openxmlformats.org/markup-compatibility/2006">
          <mc:Choice Requires="x14">
            <control shapeId="2100" r:id="rId10" name="Drop Down 52">
              <controlPr locked="0" defaultSize="0" autoLine="0" autoPict="0">
                <anchor moveWithCells="1">
                  <from>
                    <xdr:col>1</xdr:col>
                    <xdr:colOff>23813</xdr:colOff>
                    <xdr:row>43</xdr:row>
                    <xdr:rowOff>9525</xdr:rowOff>
                  </from>
                  <to>
                    <xdr:col>9</xdr:col>
                    <xdr:colOff>614363</xdr:colOff>
                    <xdr:row>44</xdr:row>
                    <xdr:rowOff>0</xdr:rowOff>
                  </to>
                </anchor>
              </controlPr>
            </control>
          </mc:Choice>
        </mc:AlternateContent>
        <mc:AlternateContent xmlns:mc="http://schemas.openxmlformats.org/markup-compatibility/2006">
          <mc:Choice Requires="x14">
            <control shapeId="2101" r:id="rId11" name="Drop Down 53">
              <controlPr locked="0" defaultSize="0" autoLine="0" autoPict="0">
                <anchor moveWithCells="1">
                  <from>
                    <xdr:col>1</xdr:col>
                    <xdr:colOff>23813</xdr:colOff>
                    <xdr:row>45</xdr:row>
                    <xdr:rowOff>9525</xdr:rowOff>
                  </from>
                  <to>
                    <xdr:col>9</xdr:col>
                    <xdr:colOff>614363</xdr:colOff>
                    <xdr:row>46</xdr:row>
                    <xdr:rowOff>0</xdr:rowOff>
                  </to>
                </anchor>
              </controlPr>
            </control>
          </mc:Choice>
        </mc:AlternateContent>
        <mc:AlternateContent xmlns:mc="http://schemas.openxmlformats.org/markup-compatibility/2006">
          <mc:Choice Requires="x14">
            <control shapeId="2119" r:id="rId12" name="Drop Down 71">
              <controlPr locked="0" defaultSize="0" autoLine="0" autoPict="0">
                <anchor moveWithCells="1">
                  <from>
                    <xdr:col>1</xdr:col>
                    <xdr:colOff>23813</xdr:colOff>
                    <xdr:row>47</xdr:row>
                    <xdr:rowOff>9525</xdr:rowOff>
                  </from>
                  <to>
                    <xdr:col>9</xdr:col>
                    <xdr:colOff>614363</xdr:colOff>
                    <xdr:row>48</xdr:row>
                    <xdr:rowOff>0</xdr:rowOff>
                  </to>
                </anchor>
              </controlPr>
            </control>
          </mc:Choice>
        </mc:AlternateContent>
        <mc:AlternateContent xmlns:mc="http://schemas.openxmlformats.org/markup-compatibility/2006">
          <mc:Choice Requires="x14">
            <control shapeId="2139" r:id="rId13" name="Drop Down 91">
              <controlPr locked="0" defaultSize="0" autoLine="0" autoPict="0">
                <anchor moveWithCells="1">
                  <from>
                    <xdr:col>9</xdr:col>
                    <xdr:colOff>9525</xdr:colOff>
                    <xdr:row>16</xdr:row>
                    <xdr:rowOff>23813</xdr:rowOff>
                  </from>
                  <to>
                    <xdr:col>10</xdr:col>
                    <xdr:colOff>128588</xdr:colOff>
                    <xdr:row>16</xdr:row>
                    <xdr:rowOff>300038</xdr:rowOff>
                  </to>
                </anchor>
              </controlPr>
            </control>
          </mc:Choice>
        </mc:AlternateContent>
        <mc:AlternateContent xmlns:mc="http://schemas.openxmlformats.org/markup-compatibility/2006">
          <mc:Choice Requires="x14">
            <control shapeId="2141" r:id="rId14" name="Drop Down 93">
              <controlPr locked="0" defaultSize="0" autoLine="0" autoPict="0">
                <anchor moveWithCells="1">
                  <from>
                    <xdr:col>1</xdr:col>
                    <xdr:colOff>9525</xdr:colOff>
                    <xdr:row>52</xdr:row>
                    <xdr:rowOff>9525</xdr:rowOff>
                  </from>
                  <to>
                    <xdr:col>2</xdr:col>
                    <xdr:colOff>266700</xdr:colOff>
                    <xdr:row>53</xdr:row>
                    <xdr:rowOff>0</xdr:rowOff>
                  </to>
                </anchor>
              </controlPr>
            </control>
          </mc:Choice>
        </mc:AlternateContent>
        <mc:AlternateContent xmlns:mc="http://schemas.openxmlformats.org/markup-compatibility/2006">
          <mc:Choice Requires="x14">
            <control shapeId="2142" r:id="rId15" name="Drop Down 94">
              <controlPr locked="0" defaultSize="0" autoLine="0" autoPict="0">
                <anchor moveWithCells="1">
                  <from>
                    <xdr:col>1</xdr:col>
                    <xdr:colOff>9525</xdr:colOff>
                    <xdr:row>54</xdr:row>
                    <xdr:rowOff>9525</xdr:rowOff>
                  </from>
                  <to>
                    <xdr:col>9</xdr:col>
                    <xdr:colOff>614363</xdr:colOff>
                    <xdr:row>55</xdr:row>
                    <xdr:rowOff>0</xdr:rowOff>
                  </to>
                </anchor>
              </controlPr>
            </control>
          </mc:Choice>
        </mc:AlternateContent>
        <mc:AlternateContent xmlns:mc="http://schemas.openxmlformats.org/markup-compatibility/2006">
          <mc:Choice Requires="x14">
            <control shapeId="2143" r:id="rId16" name="Drop Down 95">
              <controlPr locked="0" defaultSize="0" autoLine="0" autoPict="0">
                <anchor moveWithCells="1">
                  <from>
                    <xdr:col>1</xdr:col>
                    <xdr:colOff>23813</xdr:colOff>
                    <xdr:row>56</xdr:row>
                    <xdr:rowOff>0</xdr:rowOff>
                  </from>
                  <to>
                    <xdr:col>9</xdr:col>
                    <xdr:colOff>614363</xdr:colOff>
                    <xdr:row>56</xdr:row>
                    <xdr:rowOff>214313</xdr:rowOff>
                  </to>
                </anchor>
              </controlPr>
            </control>
          </mc:Choice>
        </mc:AlternateContent>
        <mc:AlternateContent xmlns:mc="http://schemas.openxmlformats.org/markup-compatibility/2006">
          <mc:Choice Requires="x14">
            <control shapeId="2144" r:id="rId17" name="Drop Down 96">
              <controlPr locked="0" defaultSize="0" autoLine="0" autoPict="0">
                <anchor moveWithCells="1">
                  <from>
                    <xdr:col>1</xdr:col>
                    <xdr:colOff>9525</xdr:colOff>
                    <xdr:row>57</xdr:row>
                    <xdr:rowOff>19050</xdr:rowOff>
                  </from>
                  <to>
                    <xdr:col>9</xdr:col>
                    <xdr:colOff>614363</xdr:colOff>
                    <xdr:row>58</xdr:row>
                    <xdr:rowOff>0</xdr:rowOff>
                  </to>
                </anchor>
              </controlPr>
            </control>
          </mc:Choice>
        </mc:AlternateContent>
        <mc:AlternateContent xmlns:mc="http://schemas.openxmlformats.org/markup-compatibility/2006">
          <mc:Choice Requires="x14">
            <control shapeId="2145" r:id="rId18" name="Drop Down 97">
              <controlPr locked="0" defaultSize="0" autoLine="0" autoPict="0">
                <anchor moveWithCells="1">
                  <from>
                    <xdr:col>1</xdr:col>
                    <xdr:colOff>9525</xdr:colOff>
                    <xdr:row>59</xdr:row>
                    <xdr:rowOff>9525</xdr:rowOff>
                  </from>
                  <to>
                    <xdr:col>9</xdr:col>
                    <xdr:colOff>614363</xdr:colOff>
                    <xdr:row>60</xdr:row>
                    <xdr:rowOff>0</xdr:rowOff>
                  </to>
                </anchor>
              </controlPr>
            </control>
          </mc:Choice>
        </mc:AlternateContent>
        <mc:AlternateContent xmlns:mc="http://schemas.openxmlformats.org/markup-compatibility/2006">
          <mc:Choice Requires="x14">
            <control shapeId="2146" r:id="rId19" name="Drop Down 98">
              <controlPr locked="0" defaultSize="0" autoLine="0" autoPict="0">
                <anchor moveWithCells="1">
                  <from>
                    <xdr:col>1</xdr:col>
                    <xdr:colOff>9525</xdr:colOff>
                    <xdr:row>61</xdr:row>
                    <xdr:rowOff>0</xdr:rowOff>
                  </from>
                  <to>
                    <xdr:col>9</xdr:col>
                    <xdr:colOff>614363</xdr:colOff>
                    <xdr:row>61</xdr:row>
                    <xdr:rowOff>214313</xdr:rowOff>
                  </to>
                </anchor>
              </controlPr>
            </control>
          </mc:Choice>
        </mc:AlternateContent>
        <mc:AlternateContent xmlns:mc="http://schemas.openxmlformats.org/markup-compatibility/2006">
          <mc:Choice Requires="x14">
            <control shapeId="2147" r:id="rId20" name="Drop Down 99">
              <controlPr locked="0" defaultSize="0" autoLine="0" autoPict="0">
                <anchor moveWithCells="1">
                  <from>
                    <xdr:col>1</xdr:col>
                    <xdr:colOff>9525</xdr:colOff>
                    <xdr:row>63</xdr:row>
                    <xdr:rowOff>9525</xdr:rowOff>
                  </from>
                  <to>
                    <xdr:col>9</xdr:col>
                    <xdr:colOff>614363</xdr:colOff>
                    <xdr:row>64</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5" defaultRowHeight="15.4" x14ac:dyDescent="0.45"/>
  <cols>
    <col min="1" max="7" width="12.640625" style="1" customWidth="1"/>
    <col min="8" max="16384" width="11.5" style="1"/>
  </cols>
  <sheetData>
    <row r="1" spans="1:8" x14ac:dyDescent="0.45">
      <c r="A1" s="1" t="s">
        <v>17</v>
      </c>
      <c r="H1" s="57">
        <f>COUNTA(A2:G38)</f>
        <v>0</v>
      </c>
    </row>
    <row r="2" spans="1:8" x14ac:dyDescent="0.45">
      <c r="A2" s="162"/>
      <c r="B2" s="162"/>
      <c r="C2" s="162"/>
      <c r="D2" s="162"/>
      <c r="E2" s="162"/>
      <c r="F2" s="162"/>
      <c r="G2" s="162"/>
    </row>
    <row r="3" spans="1:8" x14ac:dyDescent="0.45">
      <c r="A3" s="162"/>
      <c r="B3" s="162"/>
      <c r="C3" s="162"/>
      <c r="D3" s="162"/>
      <c r="E3" s="162"/>
      <c r="F3" s="162"/>
      <c r="G3" s="162"/>
    </row>
    <row r="4" spans="1:8" x14ac:dyDescent="0.45">
      <c r="A4" s="162"/>
      <c r="B4" s="162"/>
      <c r="C4" s="162"/>
      <c r="D4" s="162"/>
      <c r="E4" s="162"/>
      <c r="F4" s="162"/>
      <c r="G4" s="162"/>
    </row>
    <row r="5" spans="1:8" x14ac:dyDescent="0.45">
      <c r="A5" s="162"/>
      <c r="B5" s="162"/>
      <c r="C5" s="162"/>
      <c r="D5" s="162"/>
      <c r="E5" s="162"/>
      <c r="F5" s="162"/>
      <c r="G5" s="162"/>
    </row>
    <row r="6" spans="1:8" x14ac:dyDescent="0.45">
      <c r="A6" s="162"/>
      <c r="B6" s="162"/>
      <c r="C6" s="162"/>
      <c r="D6" s="162"/>
      <c r="E6" s="162"/>
      <c r="F6" s="162"/>
      <c r="G6" s="162"/>
    </row>
    <row r="7" spans="1:8" x14ac:dyDescent="0.45">
      <c r="A7" s="162"/>
      <c r="B7" s="162"/>
      <c r="C7" s="162"/>
      <c r="D7" s="162"/>
      <c r="E7" s="162"/>
      <c r="F7" s="162"/>
      <c r="G7" s="162"/>
    </row>
    <row r="8" spans="1:8" x14ac:dyDescent="0.45">
      <c r="A8" s="162"/>
      <c r="B8" s="162"/>
      <c r="C8" s="162"/>
      <c r="D8" s="162"/>
      <c r="E8" s="162"/>
      <c r="F8" s="162"/>
      <c r="G8" s="162"/>
    </row>
    <row r="9" spans="1:8" x14ac:dyDescent="0.45">
      <c r="A9" s="162"/>
      <c r="B9" s="162"/>
      <c r="C9" s="162"/>
      <c r="D9" s="162"/>
      <c r="E9" s="162"/>
      <c r="F9" s="162"/>
      <c r="G9" s="162"/>
    </row>
    <row r="10" spans="1:8" x14ac:dyDescent="0.45">
      <c r="A10" s="162"/>
      <c r="B10" s="162"/>
      <c r="C10" s="162"/>
      <c r="D10" s="162"/>
      <c r="E10" s="162"/>
      <c r="F10" s="162"/>
      <c r="G10" s="162"/>
    </row>
    <row r="11" spans="1:8" x14ac:dyDescent="0.45">
      <c r="A11" s="162"/>
      <c r="B11" s="162"/>
      <c r="C11" s="162"/>
      <c r="D11" s="162"/>
      <c r="E11" s="162"/>
      <c r="F11" s="162"/>
      <c r="G11" s="162"/>
    </row>
    <row r="12" spans="1:8" x14ac:dyDescent="0.45">
      <c r="A12" s="162"/>
      <c r="B12" s="162"/>
      <c r="C12" s="162"/>
      <c r="D12" s="162"/>
      <c r="E12" s="162"/>
      <c r="F12" s="162"/>
      <c r="G12" s="162"/>
    </row>
    <row r="13" spans="1:8" x14ac:dyDescent="0.45">
      <c r="A13" s="162"/>
      <c r="B13" s="162"/>
      <c r="C13" s="162"/>
      <c r="D13" s="162"/>
      <c r="E13" s="162"/>
      <c r="F13" s="162"/>
      <c r="G13" s="162"/>
    </row>
    <row r="14" spans="1:8" x14ac:dyDescent="0.45">
      <c r="A14" s="162"/>
      <c r="B14" s="162"/>
      <c r="C14" s="162"/>
      <c r="D14" s="162"/>
      <c r="E14" s="162"/>
      <c r="F14" s="162"/>
      <c r="G14" s="162"/>
    </row>
    <row r="15" spans="1:8" x14ac:dyDescent="0.45">
      <c r="A15" s="162"/>
      <c r="B15" s="162"/>
      <c r="C15" s="162"/>
      <c r="D15" s="162"/>
      <c r="E15" s="162"/>
      <c r="F15" s="162"/>
      <c r="G15" s="162"/>
    </row>
    <row r="16" spans="1:8" x14ac:dyDescent="0.45">
      <c r="A16" s="162"/>
      <c r="B16" s="162"/>
      <c r="C16" s="162"/>
      <c r="D16" s="162"/>
      <c r="E16" s="162"/>
      <c r="F16" s="162"/>
      <c r="G16" s="162"/>
    </row>
    <row r="17" spans="1:7" x14ac:dyDescent="0.45">
      <c r="A17" s="162"/>
      <c r="B17" s="162"/>
      <c r="C17" s="162"/>
      <c r="D17" s="162"/>
      <c r="E17" s="162"/>
      <c r="F17" s="162"/>
      <c r="G17" s="162"/>
    </row>
    <row r="18" spans="1:7" x14ac:dyDescent="0.45">
      <c r="A18" s="162"/>
      <c r="B18" s="162"/>
      <c r="C18" s="162"/>
      <c r="D18" s="162"/>
      <c r="E18" s="162"/>
      <c r="F18" s="162"/>
      <c r="G18" s="162"/>
    </row>
    <row r="19" spans="1:7" x14ac:dyDescent="0.45">
      <c r="A19" s="162"/>
      <c r="B19" s="162"/>
      <c r="C19" s="162"/>
      <c r="D19" s="162"/>
      <c r="E19" s="162"/>
      <c r="F19" s="162"/>
      <c r="G19" s="162"/>
    </row>
    <row r="20" spans="1:7" x14ac:dyDescent="0.45">
      <c r="A20" s="162"/>
      <c r="B20" s="162"/>
      <c r="C20" s="162"/>
      <c r="D20" s="162"/>
      <c r="E20" s="162"/>
      <c r="F20" s="162"/>
      <c r="G20" s="162"/>
    </row>
    <row r="21" spans="1:7" x14ac:dyDescent="0.45">
      <c r="A21" s="162"/>
      <c r="B21" s="162"/>
      <c r="C21" s="162"/>
      <c r="D21" s="162"/>
      <c r="E21" s="162"/>
      <c r="F21" s="162"/>
      <c r="G21" s="162"/>
    </row>
    <row r="22" spans="1:7" x14ac:dyDescent="0.45">
      <c r="A22" s="162"/>
      <c r="B22" s="162"/>
      <c r="C22" s="162"/>
      <c r="D22" s="162"/>
      <c r="E22" s="162"/>
      <c r="F22" s="162"/>
      <c r="G22" s="162"/>
    </row>
    <row r="23" spans="1:7" x14ac:dyDescent="0.45">
      <c r="A23" s="162"/>
      <c r="B23" s="162"/>
      <c r="C23" s="162"/>
      <c r="D23" s="162"/>
      <c r="E23" s="162"/>
      <c r="F23" s="162"/>
      <c r="G23" s="162"/>
    </row>
    <row r="24" spans="1:7" x14ac:dyDescent="0.45">
      <c r="A24" s="162"/>
      <c r="B24" s="162"/>
      <c r="C24" s="162"/>
      <c r="D24" s="162"/>
      <c r="E24" s="162"/>
      <c r="F24" s="162"/>
      <c r="G24" s="162"/>
    </row>
    <row r="25" spans="1:7" x14ac:dyDescent="0.45">
      <c r="A25" s="162"/>
      <c r="B25" s="162"/>
      <c r="C25" s="162"/>
      <c r="D25" s="162"/>
      <c r="E25" s="162"/>
      <c r="F25" s="162"/>
      <c r="G25" s="162"/>
    </row>
    <row r="26" spans="1:7" x14ac:dyDescent="0.45">
      <c r="A26" s="162"/>
      <c r="B26" s="162"/>
      <c r="C26" s="162"/>
      <c r="D26" s="162"/>
      <c r="E26" s="162"/>
      <c r="F26" s="162"/>
      <c r="G26" s="162"/>
    </row>
    <row r="27" spans="1:7" x14ac:dyDescent="0.45">
      <c r="A27" s="162"/>
      <c r="B27" s="162"/>
      <c r="C27" s="162"/>
      <c r="D27" s="162"/>
      <c r="E27" s="162"/>
      <c r="F27" s="162"/>
      <c r="G27" s="162"/>
    </row>
    <row r="28" spans="1:7" x14ac:dyDescent="0.45">
      <c r="A28" s="162"/>
      <c r="B28" s="162"/>
      <c r="C28" s="162"/>
      <c r="D28" s="162"/>
      <c r="E28" s="162"/>
      <c r="F28" s="162"/>
      <c r="G28" s="162"/>
    </row>
    <row r="29" spans="1:7" x14ac:dyDescent="0.45">
      <c r="A29" s="162"/>
      <c r="B29" s="162"/>
      <c r="C29" s="162"/>
      <c r="D29" s="162"/>
      <c r="E29" s="162"/>
      <c r="F29" s="162"/>
      <c r="G29" s="162"/>
    </row>
    <row r="30" spans="1:7" x14ac:dyDescent="0.45">
      <c r="A30" s="162"/>
      <c r="B30" s="162"/>
      <c r="C30" s="162"/>
      <c r="D30" s="162"/>
      <c r="E30" s="162"/>
      <c r="F30" s="162"/>
      <c r="G30" s="162"/>
    </row>
    <row r="31" spans="1:7" x14ac:dyDescent="0.45">
      <c r="A31" s="162"/>
      <c r="B31" s="162"/>
      <c r="C31" s="162"/>
      <c r="D31" s="162"/>
      <c r="E31" s="162"/>
      <c r="F31" s="162"/>
      <c r="G31" s="162"/>
    </row>
    <row r="32" spans="1:7" x14ac:dyDescent="0.45">
      <c r="A32" s="162"/>
      <c r="B32" s="162"/>
      <c r="C32" s="162"/>
      <c r="D32" s="162"/>
      <c r="E32" s="162"/>
      <c r="F32" s="162"/>
      <c r="G32" s="162"/>
    </row>
    <row r="33" spans="1:7" x14ac:dyDescent="0.45">
      <c r="A33" s="162"/>
      <c r="B33" s="162"/>
      <c r="C33" s="162"/>
      <c r="D33" s="162"/>
      <c r="E33" s="162"/>
      <c r="F33" s="162"/>
      <c r="G33" s="162"/>
    </row>
    <row r="34" spans="1:7" x14ac:dyDescent="0.45">
      <c r="A34" s="162"/>
      <c r="B34" s="162"/>
      <c r="C34" s="162"/>
      <c r="D34" s="162"/>
      <c r="E34" s="162"/>
      <c r="F34" s="162"/>
      <c r="G34" s="162"/>
    </row>
    <row r="35" spans="1:7" x14ac:dyDescent="0.45">
      <c r="A35" s="162"/>
      <c r="B35" s="162"/>
      <c r="C35" s="162"/>
      <c r="D35" s="162"/>
      <c r="E35" s="162"/>
      <c r="F35" s="162"/>
      <c r="G35" s="162"/>
    </row>
    <row r="36" spans="1:7" x14ac:dyDescent="0.45">
      <c r="A36" s="162"/>
      <c r="B36" s="162"/>
      <c r="C36" s="162"/>
      <c r="D36" s="162"/>
      <c r="E36" s="162"/>
      <c r="F36" s="162"/>
      <c r="G36" s="162"/>
    </row>
    <row r="37" spans="1:7" x14ac:dyDescent="0.45">
      <c r="A37" s="162"/>
      <c r="B37" s="162"/>
      <c r="C37" s="162"/>
      <c r="D37" s="162"/>
      <c r="E37" s="162"/>
      <c r="F37" s="162"/>
      <c r="G37" s="162"/>
    </row>
    <row r="38" spans="1:7" x14ac:dyDescent="0.45">
      <c r="A38" s="162"/>
      <c r="B38" s="162"/>
      <c r="C38" s="162"/>
      <c r="D38" s="162"/>
      <c r="E38" s="162"/>
      <c r="F38" s="162"/>
      <c r="G38" s="162"/>
    </row>
  </sheetData>
  <sheetProtection password="CAA1" sheet="1" objects="1" scenarios="1"/>
  <mergeCells count="37">
    <mergeCell ref="A32:G32"/>
    <mergeCell ref="A33:G33"/>
    <mergeCell ref="A38:G38"/>
    <mergeCell ref="A34:G34"/>
    <mergeCell ref="A35:G35"/>
    <mergeCell ref="A36:G36"/>
    <mergeCell ref="A37:G37"/>
    <mergeCell ref="A31:G31"/>
    <mergeCell ref="A20:G20"/>
    <mergeCell ref="A21:G21"/>
    <mergeCell ref="A22:G22"/>
    <mergeCell ref="A23:G23"/>
    <mergeCell ref="A24:G24"/>
    <mergeCell ref="A25:G25"/>
    <mergeCell ref="A26:G26"/>
    <mergeCell ref="A27:G27"/>
    <mergeCell ref="A28:G28"/>
    <mergeCell ref="A29:G29"/>
    <mergeCell ref="A30:G30"/>
    <mergeCell ref="A19:G19"/>
    <mergeCell ref="A8:G8"/>
    <mergeCell ref="A9:G9"/>
    <mergeCell ref="A10:G10"/>
    <mergeCell ref="A11:G11"/>
    <mergeCell ref="A12:G12"/>
    <mergeCell ref="A13:G13"/>
    <mergeCell ref="A14:G14"/>
    <mergeCell ref="A15:G15"/>
    <mergeCell ref="A16:G16"/>
    <mergeCell ref="A17:G17"/>
    <mergeCell ref="A18:G18"/>
    <mergeCell ref="A7:G7"/>
    <mergeCell ref="A2:G2"/>
    <mergeCell ref="A3:G3"/>
    <mergeCell ref="A4:G4"/>
    <mergeCell ref="A5:G5"/>
    <mergeCell ref="A6:G6"/>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workbookViewId="0">
      <selection activeCell="A2" sqref="A2:G2"/>
    </sheetView>
  </sheetViews>
  <sheetFormatPr baseColWidth="10" defaultColWidth="11.5" defaultRowHeight="15.4" x14ac:dyDescent="0.45"/>
  <cols>
    <col min="1" max="1" width="24.5" style="19" customWidth="1"/>
    <col min="2" max="2" width="55.140625" style="20" customWidth="1"/>
    <col min="3" max="16384" width="11.5" style="19"/>
  </cols>
  <sheetData>
    <row r="1" spans="1:3" ht="15.75" thickBot="1" x14ac:dyDescent="0.5">
      <c r="A1" s="28" t="str">
        <f>Ergebnisse!A22</f>
        <v>Wasser</v>
      </c>
      <c r="B1" s="27">
        <v>16</v>
      </c>
      <c r="C1" s="19">
        <f>MAX($A$3:$A$18)-1</f>
        <v>15</v>
      </c>
    </row>
    <row r="2" spans="1:3" ht="16.149999999999999" thickTop="1" thickBot="1" x14ac:dyDescent="0.45">
      <c r="A2" s="34"/>
      <c r="B2" s="24" t="s">
        <v>35</v>
      </c>
      <c r="C2" s="19" t="s">
        <v>37</v>
      </c>
    </row>
    <row r="3" spans="1:3" ht="14.25" thickTop="1" x14ac:dyDescent="0.4">
      <c r="A3" s="23">
        <v>1</v>
      </c>
      <c r="B3" s="102" t="s">
        <v>189</v>
      </c>
      <c r="C3" s="103"/>
    </row>
    <row r="4" spans="1:3" ht="13.9" x14ac:dyDescent="0.4">
      <c r="A4" s="23">
        <v>2</v>
      </c>
      <c r="B4" s="32" t="s">
        <v>190</v>
      </c>
      <c r="C4" s="19" t="s">
        <v>38</v>
      </c>
    </row>
    <row r="5" spans="1:3" ht="13.9" x14ac:dyDescent="0.4">
      <c r="A5" s="23">
        <v>3</v>
      </c>
      <c r="B5" s="32" t="s">
        <v>191</v>
      </c>
    </row>
    <row r="6" spans="1:3" ht="13.9" x14ac:dyDescent="0.4">
      <c r="A6" s="23">
        <v>4</v>
      </c>
      <c r="B6" s="32" t="s">
        <v>192</v>
      </c>
    </row>
    <row r="7" spans="1:3" ht="13.9" x14ac:dyDescent="0.4">
      <c r="A7" s="23">
        <v>5</v>
      </c>
      <c r="B7" s="32" t="s">
        <v>193</v>
      </c>
    </row>
    <row r="8" spans="1:3" ht="13.9" x14ac:dyDescent="0.4">
      <c r="A8" s="23">
        <v>6</v>
      </c>
      <c r="B8" s="32" t="s">
        <v>194</v>
      </c>
    </row>
    <row r="9" spans="1:3" ht="13.9" x14ac:dyDescent="0.4">
      <c r="A9" s="23">
        <v>7</v>
      </c>
      <c r="B9" s="32" t="s">
        <v>195</v>
      </c>
    </row>
    <row r="10" spans="1:3" ht="13.9" x14ac:dyDescent="0.4">
      <c r="A10" s="23">
        <v>8</v>
      </c>
      <c r="B10" s="32" t="s">
        <v>196</v>
      </c>
    </row>
    <row r="11" spans="1:3" ht="13.9" x14ac:dyDescent="0.4">
      <c r="A11" s="23">
        <v>9</v>
      </c>
      <c r="B11" s="32" t="s">
        <v>292</v>
      </c>
    </row>
    <row r="12" spans="1:3" ht="13.9" x14ac:dyDescent="0.4">
      <c r="A12" s="23">
        <v>10</v>
      </c>
      <c r="B12" s="32" t="s">
        <v>310</v>
      </c>
    </row>
    <row r="13" spans="1:3" ht="13.9" x14ac:dyDescent="0.4">
      <c r="A13" s="23">
        <v>11</v>
      </c>
      <c r="B13" s="32" t="s">
        <v>315</v>
      </c>
      <c r="C13" s="32"/>
    </row>
    <row r="14" spans="1:3" ht="13.9" x14ac:dyDescent="0.4">
      <c r="A14" s="23">
        <v>12</v>
      </c>
      <c r="B14" s="32" t="s">
        <v>316</v>
      </c>
      <c r="C14" s="19" t="s">
        <v>38</v>
      </c>
    </row>
    <row r="15" spans="1:3" ht="13.9" x14ac:dyDescent="0.4">
      <c r="A15" s="23">
        <v>13</v>
      </c>
      <c r="B15" s="32" t="s">
        <v>326</v>
      </c>
    </row>
    <row r="16" spans="1:3" ht="13.9" x14ac:dyDescent="0.4">
      <c r="A16" s="23">
        <v>14</v>
      </c>
      <c r="B16" s="32" t="s">
        <v>327</v>
      </c>
    </row>
    <row r="17" spans="1:3" x14ac:dyDescent="0.45">
      <c r="A17" s="23">
        <v>15</v>
      </c>
      <c r="B17" s="32" t="s">
        <v>4</v>
      </c>
      <c r="C17" s="20"/>
    </row>
    <row r="18" spans="1:3" x14ac:dyDescent="0.45">
      <c r="A18" s="23">
        <v>16</v>
      </c>
      <c r="B18" s="32"/>
      <c r="C18" s="2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workbookViewId="0">
      <selection activeCell="A2" sqref="A2:G2"/>
    </sheetView>
  </sheetViews>
  <sheetFormatPr baseColWidth="10" defaultColWidth="11.5" defaultRowHeight="15.4" x14ac:dyDescent="0.45"/>
  <cols>
    <col min="1" max="1" width="16.640625" style="20" customWidth="1"/>
    <col min="2" max="2" width="64.5" style="20" customWidth="1"/>
    <col min="3" max="3" width="6.85546875" style="20" bestFit="1" customWidth="1"/>
    <col min="4" max="16384" width="11.5" style="20"/>
  </cols>
  <sheetData>
    <row r="1" spans="1:3" ht="15.75" thickBot="1" x14ac:dyDescent="0.5">
      <c r="A1" s="25" t="str">
        <f>Ergebnisse!A23</f>
        <v>Fett</v>
      </c>
      <c r="B1" s="27">
        <v>22</v>
      </c>
      <c r="C1" s="20">
        <f>MAX($A$3:$A$24)-1</f>
        <v>21</v>
      </c>
    </row>
    <row r="2" spans="1:3" ht="15.75" thickTop="1" x14ac:dyDescent="0.45">
      <c r="A2" s="24" t="s">
        <v>34</v>
      </c>
      <c r="B2" s="24" t="s">
        <v>35</v>
      </c>
      <c r="C2" s="20" t="s">
        <v>36</v>
      </c>
    </row>
    <row r="3" spans="1:3" x14ac:dyDescent="0.45">
      <c r="A3" s="32">
        <v>1</v>
      </c>
      <c r="B3" s="23" t="s">
        <v>197</v>
      </c>
      <c r="C3" s="33"/>
    </row>
    <row r="4" spans="1:3" x14ac:dyDescent="0.45">
      <c r="A4" s="32">
        <v>2</v>
      </c>
      <c r="B4" s="23" t="s">
        <v>198</v>
      </c>
      <c r="C4" s="104" t="s">
        <v>38</v>
      </c>
    </row>
    <row r="5" spans="1:3" x14ac:dyDescent="0.45">
      <c r="A5" s="32">
        <v>3</v>
      </c>
      <c r="B5" s="23" t="s">
        <v>199</v>
      </c>
      <c r="C5" s="104"/>
    </row>
    <row r="6" spans="1:3" x14ac:dyDescent="0.45">
      <c r="A6" s="32">
        <v>4</v>
      </c>
      <c r="B6" s="23" t="s">
        <v>200</v>
      </c>
      <c r="C6" s="104" t="s">
        <v>38</v>
      </c>
    </row>
    <row r="7" spans="1:3" x14ac:dyDescent="0.45">
      <c r="A7" s="32">
        <v>5</v>
      </c>
      <c r="B7" s="23" t="s">
        <v>76</v>
      </c>
      <c r="C7" s="104"/>
    </row>
    <row r="8" spans="1:3" x14ac:dyDescent="0.45">
      <c r="A8" s="32">
        <v>6</v>
      </c>
      <c r="B8" s="23" t="s">
        <v>75</v>
      </c>
      <c r="C8" s="104" t="s">
        <v>38</v>
      </c>
    </row>
    <row r="9" spans="1:3" x14ac:dyDescent="0.45">
      <c r="A9" s="32">
        <v>7</v>
      </c>
      <c r="B9" s="23" t="s">
        <v>201</v>
      </c>
      <c r="C9" s="104"/>
    </row>
    <row r="10" spans="1:3" x14ac:dyDescent="0.45">
      <c r="A10" s="32">
        <v>8</v>
      </c>
      <c r="B10" s="23" t="s">
        <v>202</v>
      </c>
      <c r="C10" s="104"/>
    </row>
    <row r="11" spans="1:3" x14ac:dyDescent="0.45">
      <c r="A11" s="32">
        <v>9</v>
      </c>
      <c r="B11" s="23" t="s">
        <v>203</v>
      </c>
      <c r="C11" s="104"/>
    </row>
    <row r="12" spans="1:3" x14ac:dyDescent="0.45">
      <c r="A12" s="32">
        <v>10</v>
      </c>
      <c r="B12" s="23" t="s">
        <v>204</v>
      </c>
      <c r="C12" s="104"/>
    </row>
    <row r="13" spans="1:3" x14ac:dyDescent="0.45">
      <c r="A13" s="32">
        <v>11</v>
      </c>
      <c r="B13" s="23" t="s">
        <v>74</v>
      </c>
      <c r="C13" s="104"/>
    </row>
    <row r="14" spans="1:3" x14ac:dyDescent="0.45">
      <c r="A14" s="32">
        <v>12</v>
      </c>
      <c r="B14" s="23" t="s">
        <v>205</v>
      </c>
      <c r="C14" s="104"/>
    </row>
    <row r="15" spans="1:3" x14ac:dyDescent="0.45">
      <c r="A15" s="32">
        <v>13</v>
      </c>
      <c r="B15" s="23" t="s">
        <v>206</v>
      </c>
      <c r="C15" s="104"/>
    </row>
    <row r="16" spans="1:3" x14ac:dyDescent="0.45">
      <c r="A16" s="32">
        <v>14</v>
      </c>
      <c r="B16" s="23" t="s">
        <v>207</v>
      </c>
      <c r="C16" s="104"/>
    </row>
    <row r="17" spans="1:3" x14ac:dyDescent="0.45">
      <c r="A17" s="32">
        <v>15</v>
      </c>
      <c r="B17" s="23" t="s">
        <v>208</v>
      </c>
      <c r="C17" s="104"/>
    </row>
    <row r="18" spans="1:3" x14ac:dyDescent="0.45">
      <c r="A18" s="32">
        <v>16</v>
      </c>
      <c r="B18" s="23" t="s">
        <v>209</v>
      </c>
      <c r="C18" s="104"/>
    </row>
    <row r="19" spans="1:3" x14ac:dyDescent="0.45">
      <c r="A19" s="32">
        <v>17</v>
      </c>
      <c r="B19" s="23" t="s">
        <v>196</v>
      </c>
      <c r="C19" s="104"/>
    </row>
    <row r="20" spans="1:3" ht="27.75" x14ac:dyDescent="0.45">
      <c r="A20" s="32">
        <v>18</v>
      </c>
      <c r="B20" s="23" t="s">
        <v>293</v>
      </c>
      <c r="C20" s="104"/>
    </row>
    <row r="21" spans="1:3" x14ac:dyDescent="0.45">
      <c r="A21" s="32">
        <v>19</v>
      </c>
      <c r="B21" s="23" t="s">
        <v>332</v>
      </c>
      <c r="C21" s="104"/>
    </row>
    <row r="22" spans="1:3" x14ac:dyDescent="0.45">
      <c r="A22" s="32">
        <v>20</v>
      </c>
      <c r="B22" s="23" t="s">
        <v>311</v>
      </c>
      <c r="C22" s="104"/>
    </row>
    <row r="23" spans="1:3" x14ac:dyDescent="0.45">
      <c r="A23" s="32">
        <v>21</v>
      </c>
      <c r="B23" s="23" t="s">
        <v>4</v>
      </c>
      <c r="C23" s="23"/>
    </row>
    <row r="24" spans="1:3" x14ac:dyDescent="0.45">
      <c r="A24" s="32">
        <v>22</v>
      </c>
      <c r="B24" s="2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workbookViewId="0">
      <selection activeCell="A2" sqref="A2:G2"/>
    </sheetView>
  </sheetViews>
  <sheetFormatPr baseColWidth="10" defaultColWidth="11.5" defaultRowHeight="15.4" x14ac:dyDescent="0.45"/>
  <cols>
    <col min="1" max="1" width="13.140625" style="20" customWidth="1"/>
    <col min="2" max="2" width="55.140625" style="20" customWidth="1"/>
    <col min="3" max="16384" width="11.5" style="20"/>
  </cols>
  <sheetData>
    <row r="1" spans="1:3" ht="15.75" thickBot="1" x14ac:dyDescent="0.5">
      <c r="A1" s="20" t="str">
        <f>Ergebnisse!A24</f>
        <v>Rohprotein (N * 6,25)</v>
      </c>
      <c r="B1" s="20">
        <v>16</v>
      </c>
      <c r="C1" s="20">
        <f>MAX($A$3:$A$18)-1</f>
        <v>15</v>
      </c>
    </row>
    <row r="2" spans="1:3" ht="15.75" thickTop="1" x14ac:dyDescent="0.45">
      <c r="A2" s="24" t="s">
        <v>34</v>
      </c>
      <c r="B2" s="24" t="s">
        <v>35</v>
      </c>
    </row>
    <row r="3" spans="1:3" x14ac:dyDescent="0.45">
      <c r="A3" s="32">
        <v>1</v>
      </c>
      <c r="B3" s="23" t="s">
        <v>73</v>
      </c>
      <c r="C3" s="33"/>
    </row>
    <row r="4" spans="1:3" x14ac:dyDescent="0.45">
      <c r="A4" s="32">
        <v>2</v>
      </c>
      <c r="B4" s="23" t="s">
        <v>71</v>
      </c>
      <c r="C4" s="104" t="s">
        <v>38</v>
      </c>
    </row>
    <row r="5" spans="1:3" x14ac:dyDescent="0.45">
      <c r="A5" s="32">
        <v>3</v>
      </c>
      <c r="B5" s="23" t="s">
        <v>216</v>
      </c>
      <c r="C5" s="33"/>
    </row>
    <row r="6" spans="1:3" x14ac:dyDescent="0.45">
      <c r="A6" s="32">
        <v>4</v>
      </c>
      <c r="B6" s="23" t="s">
        <v>217</v>
      </c>
      <c r="C6" s="104" t="s">
        <v>38</v>
      </c>
    </row>
    <row r="7" spans="1:3" x14ac:dyDescent="0.45">
      <c r="A7" s="32">
        <v>5</v>
      </c>
      <c r="B7" s="23" t="s">
        <v>72</v>
      </c>
      <c r="C7" s="104"/>
    </row>
    <row r="8" spans="1:3" x14ac:dyDescent="0.45">
      <c r="A8" s="32">
        <v>6</v>
      </c>
      <c r="B8" s="23" t="s">
        <v>70</v>
      </c>
      <c r="C8" s="104" t="s">
        <v>38</v>
      </c>
    </row>
    <row r="9" spans="1:3" ht="16.5" customHeight="1" x14ac:dyDescent="0.45">
      <c r="A9" s="32">
        <v>7</v>
      </c>
      <c r="B9" s="23" t="s">
        <v>210</v>
      </c>
      <c r="C9" s="104"/>
    </row>
    <row r="10" spans="1:3" ht="16.5" customHeight="1" x14ac:dyDescent="0.45">
      <c r="A10" s="32">
        <v>8</v>
      </c>
      <c r="B10" s="23" t="s">
        <v>211</v>
      </c>
      <c r="C10" s="104" t="s">
        <v>38</v>
      </c>
    </row>
    <row r="11" spans="1:3" ht="16.5" customHeight="1" x14ac:dyDescent="0.45">
      <c r="A11" s="32">
        <v>9</v>
      </c>
      <c r="B11" s="23" t="s">
        <v>212</v>
      </c>
    </row>
    <row r="12" spans="1:3" ht="16.5" customHeight="1" x14ac:dyDescent="0.45">
      <c r="A12" s="32">
        <v>10</v>
      </c>
      <c r="B12" s="23" t="s">
        <v>213</v>
      </c>
    </row>
    <row r="13" spans="1:3" ht="16.5" customHeight="1" x14ac:dyDescent="0.45">
      <c r="A13" s="32">
        <v>11</v>
      </c>
      <c r="B13" s="23" t="s">
        <v>214</v>
      </c>
      <c r="C13" s="104"/>
    </row>
    <row r="14" spans="1:3" ht="16.5" customHeight="1" x14ac:dyDescent="0.45">
      <c r="A14" s="32">
        <v>12</v>
      </c>
      <c r="B14" s="23" t="s">
        <v>215</v>
      </c>
      <c r="C14" s="104"/>
    </row>
    <row r="15" spans="1:3" ht="16.5" customHeight="1" x14ac:dyDescent="0.45">
      <c r="A15" s="32">
        <v>13</v>
      </c>
      <c r="B15" s="23" t="s">
        <v>196</v>
      </c>
      <c r="C15" s="104"/>
    </row>
    <row r="16" spans="1:3" ht="16.5" customHeight="1" x14ac:dyDescent="0.45">
      <c r="A16" s="32">
        <v>14</v>
      </c>
      <c r="B16" s="23" t="s">
        <v>294</v>
      </c>
      <c r="C16" s="104"/>
    </row>
    <row r="17" spans="1:3" ht="16.5" customHeight="1" x14ac:dyDescent="0.45">
      <c r="A17" s="32">
        <v>15</v>
      </c>
      <c r="B17" s="23" t="s">
        <v>4</v>
      </c>
      <c r="C17" s="23"/>
    </row>
    <row r="18" spans="1:3" x14ac:dyDescent="0.45">
      <c r="A18" s="32">
        <v>16</v>
      </c>
      <c r="B18" s="2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workbookViewId="0">
      <selection activeCell="A2" sqref="A2:G2"/>
    </sheetView>
  </sheetViews>
  <sheetFormatPr baseColWidth="10" defaultColWidth="11.5" defaultRowHeight="15.4" x14ac:dyDescent="0.45"/>
  <cols>
    <col min="1" max="1" width="13.140625" style="20" customWidth="1"/>
    <col min="2" max="2" width="55.140625" style="19" customWidth="1"/>
    <col min="3" max="16384" width="11.5" style="20"/>
  </cols>
  <sheetData>
    <row r="1" spans="1:3" ht="15.75" thickBot="1" x14ac:dyDescent="0.5">
      <c r="A1" s="25" t="s">
        <v>221</v>
      </c>
      <c r="B1" s="27">
        <v>22</v>
      </c>
      <c r="C1" s="20">
        <f>MAX($A$3:$A$24)-1</f>
        <v>21</v>
      </c>
    </row>
    <row r="2" spans="1:3" ht="15.75" thickTop="1" x14ac:dyDescent="0.45">
      <c r="A2" s="24" t="s">
        <v>34</v>
      </c>
      <c r="B2" s="24" t="s">
        <v>35</v>
      </c>
      <c r="C2" s="20" t="s">
        <v>36</v>
      </c>
    </row>
    <row r="3" spans="1:3" x14ac:dyDescent="0.45">
      <c r="A3" s="22">
        <v>1</v>
      </c>
      <c r="B3" s="105" t="s">
        <v>222</v>
      </c>
      <c r="C3" s="106"/>
    </row>
    <row r="4" spans="1:3" x14ac:dyDescent="0.45">
      <c r="A4" s="22">
        <v>2</v>
      </c>
      <c r="B4" s="105" t="s">
        <v>223</v>
      </c>
      <c r="C4" s="107"/>
    </row>
    <row r="5" spans="1:3" x14ac:dyDescent="0.45">
      <c r="A5" s="22">
        <v>3</v>
      </c>
      <c r="B5" s="105" t="s">
        <v>224</v>
      </c>
      <c r="C5" s="107"/>
    </row>
    <row r="6" spans="1:3" x14ac:dyDescent="0.45">
      <c r="A6" s="22">
        <v>4</v>
      </c>
      <c r="B6" s="105" t="s">
        <v>225</v>
      </c>
      <c r="C6" s="107"/>
    </row>
    <row r="7" spans="1:3" x14ac:dyDescent="0.45">
      <c r="A7" s="22">
        <v>5</v>
      </c>
      <c r="B7" s="105" t="s">
        <v>226</v>
      </c>
      <c r="C7" s="107"/>
    </row>
    <row r="8" spans="1:3" x14ac:dyDescent="0.45">
      <c r="A8" s="22">
        <v>6</v>
      </c>
      <c r="B8" s="105" t="s">
        <v>227</v>
      </c>
      <c r="C8" s="107"/>
    </row>
    <row r="9" spans="1:3" x14ac:dyDescent="0.45">
      <c r="A9" s="22">
        <v>7</v>
      </c>
      <c r="B9" s="105" t="s">
        <v>228</v>
      </c>
      <c r="C9" s="107" t="s">
        <v>38</v>
      </c>
    </row>
    <row r="10" spans="1:3" x14ac:dyDescent="0.45">
      <c r="A10" s="22">
        <v>8</v>
      </c>
      <c r="B10" s="105" t="s">
        <v>318</v>
      </c>
      <c r="C10" s="107"/>
    </row>
    <row r="11" spans="1:3" x14ac:dyDescent="0.45">
      <c r="A11" s="22">
        <v>9</v>
      </c>
      <c r="B11" s="105" t="s">
        <v>319</v>
      </c>
      <c r="C11" s="107" t="s">
        <v>38</v>
      </c>
    </row>
    <row r="12" spans="1:3" x14ac:dyDescent="0.45">
      <c r="A12" s="22">
        <v>10</v>
      </c>
      <c r="B12" s="105" t="s">
        <v>231</v>
      </c>
      <c r="C12" s="107"/>
    </row>
    <row r="13" spans="1:3" x14ac:dyDescent="0.45">
      <c r="A13" s="22">
        <v>11</v>
      </c>
      <c r="B13" s="105" t="s">
        <v>232</v>
      </c>
      <c r="C13" s="107" t="s">
        <v>38</v>
      </c>
    </row>
    <row r="14" spans="1:3" x14ac:dyDescent="0.45">
      <c r="A14" s="22">
        <v>12</v>
      </c>
      <c r="B14" s="105" t="s">
        <v>234</v>
      </c>
      <c r="C14" s="107"/>
    </row>
    <row r="15" spans="1:3" x14ac:dyDescent="0.45">
      <c r="A15" s="22">
        <v>13</v>
      </c>
      <c r="B15" s="105" t="s">
        <v>235</v>
      </c>
      <c r="C15" s="107" t="s">
        <v>38</v>
      </c>
    </row>
    <row r="16" spans="1:3" x14ac:dyDescent="0.45">
      <c r="A16" s="22">
        <v>14</v>
      </c>
      <c r="B16" s="105" t="s">
        <v>229</v>
      </c>
      <c r="C16" s="107"/>
    </row>
    <row r="17" spans="1:3" x14ac:dyDescent="0.45">
      <c r="A17" s="22">
        <v>15</v>
      </c>
      <c r="B17" s="105" t="s">
        <v>230</v>
      </c>
      <c r="C17" s="107"/>
    </row>
    <row r="18" spans="1:3" x14ac:dyDescent="0.45">
      <c r="A18" s="22">
        <v>16</v>
      </c>
      <c r="B18" s="105" t="s">
        <v>233</v>
      </c>
      <c r="C18" s="107"/>
    </row>
    <row r="19" spans="1:3" x14ac:dyDescent="0.45">
      <c r="A19" s="22">
        <v>17</v>
      </c>
      <c r="B19" s="105" t="s">
        <v>236</v>
      </c>
      <c r="C19" s="107"/>
    </row>
    <row r="20" spans="1:3" x14ac:dyDescent="0.45">
      <c r="A20" s="22">
        <v>18</v>
      </c>
      <c r="B20" s="105" t="s">
        <v>328</v>
      </c>
      <c r="C20" s="107"/>
    </row>
    <row r="21" spans="1:3" x14ac:dyDescent="0.45">
      <c r="A21" s="22">
        <v>19</v>
      </c>
      <c r="B21" s="105" t="s">
        <v>317</v>
      </c>
      <c r="C21" s="107"/>
    </row>
    <row r="22" spans="1:3" x14ac:dyDescent="0.45">
      <c r="A22" s="22">
        <v>20</v>
      </c>
      <c r="B22" s="105" t="s">
        <v>353</v>
      </c>
      <c r="C22" s="107"/>
    </row>
    <row r="23" spans="1:3" x14ac:dyDescent="0.45">
      <c r="A23" s="22">
        <v>21</v>
      </c>
      <c r="B23" s="105" t="s">
        <v>4</v>
      </c>
      <c r="C23" s="107"/>
    </row>
    <row r="24" spans="1:3" x14ac:dyDescent="0.45">
      <c r="A24" s="22">
        <v>22</v>
      </c>
      <c r="B24" s="10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workbookViewId="0">
      <selection activeCell="A2" sqref="A2:G2"/>
    </sheetView>
  </sheetViews>
  <sheetFormatPr baseColWidth="10" defaultColWidth="11.5" defaultRowHeight="13.9" x14ac:dyDescent="0.4"/>
  <cols>
    <col min="1" max="1" width="15" style="19" customWidth="1"/>
    <col min="2" max="2" width="55.140625" style="19" customWidth="1"/>
    <col min="3" max="16384" width="11.5" style="19"/>
  </cols>
  <sheetData>
    <row r="1" spans="1:4" ht="14.25" thickBot="1" x14ac:dyDescent="0.45">
      <c r="A1" s="28" t="str">
        <f>Ergebnisse!A26</f>
        <v>Asche</v>
      </c>
      <c r="B1" s="26">
        <v>16</v>
      </c>
      <c r="C1" s="19">
        <f>MAX($A$3:$A$18)-1</f>
        <v>15</v>
      </c>
    </row>
    <row r="2" spans="1:4" ht="14.25" thickTop="1" x14ac:dyDescent="0.4">
      <c r="A2" s="21" t="s">
        <v>34</v>
      </c>
      <c r="B2" s="21" t="s">
        <v>35</v>
      </c>
      <c r="C2" s="19" t="s">
        <v>36</v>
      </c>
    </row>
    <row r="3" spans="1:4" ht="15.4" x14ac:dyDescent="0.45">
      <c r="A3" s="22">
        <v>1</v>
      </c>
      <c r="B3" s="20" t="s">
        <v>237</v>
      </c>
      <c r="C3" s="107"/>
      <c r="D3" s="35"/>
    </row>
    <row r="4" spans="1:4" ht="15.4" x14ac:dyDescent="0.45">
      <c r="A4" s="22">
        <v>2</v>
      </c>
      <c r="B4" s="20" t="s">
        <v>238</v>
      </c>
      <c r="C4" s="107" t="s">
        <v>38</v>
      </c>
    </row>
    <row r="5" spans="1:4" ht="15.4" x14ac:dyDescent="0.45">
      <c r="A5" s="22">
        <v>3</v>
      </c>
      <c r="B5" s="20" t="s">
        <v>81</v>
      </c>
      <c r="C5" s="107"/>
    </row>
    <row r="6" spans="1:4" ht="15.4" x14ac:dyDescent="0.45">
      <c r="A6" s="22">
        <v>4</v>
      </c>
      <c r="B6" s="20" t="s">
        <v>97</v>
      </c>
      <c r="C6" s="107" t="s">
        <v>38</v>
      </c>
    </row>
    <row r="7" spans="1:4" ht="15.4" x14ac:dyDescent="0.45">
      <c r="A7" s="22">
        <v>5</v>
      </c>
      <c r="B7" s="20" t="s">
        <v>78</v>
      </c>
      <c r="C7" s="107"/>
    </row>
    <row r="8" spans="1:4" ht="15.4" x14ac:dyDescent="0.45">
      <c r="A8" s="22">
        <v>6</v>
      </c>
      <c r="B8" s="20" t="s">
        <v>77</v>
      </c>
      <c r="C8" s="107" t="s">
        <v>38</v>
      </c>
    </row>
    <row r="9" spans="1:4" ht="15.4" x14ac:dyDescent="0.45">
      <c r="A9" s="22">
        <v>7</v>
      </c>
      <c r="B9" s="20" t="s">
        <v>239</v>
      </c>
      <c r="C9" s="107"/>
    </row>
    <row r="10" spans="1:4" ht="15.4" x14ac:dyDescent="0.45">
      <c r="A10" s="22">
        <v>8</v>
      </c>
      <c r="B10" s="20" t="s">
        <v>240</v>
      </c>
      <c r="C10" s="107"/>
    </row>
    <row r="11" spans="1:4" ht="15.4" x14ac:dyDescent="0.45">
      <c r="A11" s="22">
        <v>9</v>
      </c>
      <c r="B11" s="20" t="s">
        <v>241</v>
      </c>
      <c r="C11" s="107"/>
    </row>
    <row r="12" spans="1:4" ht="15.4" x14ac:dyDescent="0.45">
      <c r="A12" s="22">
        <v>10</v>
      </c>
      <c r="B12" s="20" t="s">
        <v>242</v>
      </c>
      <c r="C12" s="107"/>
    </row>
    <row r="13" spans="1:4" ht="15.4" x14ac:dyDescent="0.45">
      <c r="A13" s="22">
        <v>11</v>
      </c>
      <c r="B13" s="20" t="s">
        <v>243</v>
      </c>
      <c r="C13" s="107"/>
    </row>
    <row r="14" spans="1:4" ht="15.4" x14ac:dyDescent="0.45">
      <c r="A14" s="22">
        <v>12</v>
      </c>
      <c r="B14" s="20" t="s">
        <v>244</v>
      </c>
      <c r="C14" s="107"/>
    </row>
    <row r="15" spans="1:4" ht="15.4" x14ac:dyDescent="0.45">
      <c r="A15" s="22">
        <v>13</v>
      </c>
      <c r="B15" s="20" t="s">
        <v>245</v>
      </c>
      <c r="C15" s="107"/>
    </row>
    <row r="16" spans="1:4" ht="15.4" x14ac:dyDescent="0.45">
      <c r="A16" s="22">
        <v>14</v>
      </c>
      <c r="B16" s="20" t="s">
        <v>246</v>
      </c>
      <c r="C16" s="107"/>
    </row>
    <row r="17" spans="1:3" ht="15.4" x14ac:dyDescent="0.45">
      <c r="A17" s="22">
        <v>15</v>
      </c>
      <c r="B17" s="20" t="s">
        <v>4</v>
      </c>
      <c r="C17" s="20"/>
    </row>
    <row r="18" spans="1:3" ht="15.4" x14ac:dyDescent="0.45">
      <c r="A18" s="22">
        <v>16</v>
      </c>
      <c r="B18" s="20"/>
      <c r="C18" s="20"/>
    </row>
    <row r="19" spans="1:3" x14ac:dyDescent="0.4">
      <c r="B19" s="48"/>
    </row>
    <row r="20" spans="1:3" x14ac:dyDescent="0.4">
      <c r="B20" s="4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A2" sqref="A2:G2"/>
    </sheetView>
  </sheetViews>
  <sheetFormatPr baseColWidth="10" defaultColWidth="11.5" defaultRowHeight="15.4" x14ac:dyDescent="0.45"/>
  <cols>
    <col min="1" max="1" width="13.140625" style="20" customWidth="1"/>
    <col min="2" max="2" width="56.640625" style="20" customWidth="1"/>
    <col min="3" max="16384" width="11.5" style="20"/>
  </cols>
  <sheetData>
    <row r="1" spans="1:3" ht="28.15" thickBot="1" x14ac:dyDescent="0.5">
      <c r="A1" s="28" t="str">
        <f>Ergebnisse!A27</f>
        <v>Kochsalz (über Chlorid)</v>
      </c>
      <c r="B1" s="27">
        <v>24</v>
      </c>
      <c r="C1" s="20">
        <f>MAX($A$3:$A$26)-1</f>
        <v>23</v>
      </c>
    </row>
    <row r="2" spans="1:3" ht="16.149999999999999" thickTop="1" thickBot="1" x14ac:dyDescent="0.5">
      <c r="A2" s="24" t="s">
        <v>34</v>
      </c>
      <c r="B2" s="24" t="s">
        <v>35</v>
      </c>
      <c r="C2" s="20" t="s">
        <v>36</v>
      </c>
    </row>
    <row r="3" spans="1:3" ht="15.75" thickTop="1" x14ac:dyDescent="0.45">
      <c r="A3" s="62">
        <v>1</v>
      </c>
      <c r="B3" s="109" t="s">
        <v>247</v>
      </c>
      <c r="C3" s="110"/>
    </row>
    <row r="4" spans="1:3" x14ac:dyDescent="0.45">
      <c r="A4" s="62">
        <v>2</v>
      </c>
      <c r="B4" s="48" t="s">
        <v>248</v>
      </c>
      <c r="C4" s="111" t="s">
        <v>38</v>
      </c>
    </row>
    <row r="5" spans="1:3" x14ac:dyDescent="0.45">
      <c r="A5" s="62">
        <v>3</v>
      </c>
      <c r="B5" s="48" t="s">
        <v>320</v>
      </c>
      <c r="C5" s="111"/>
    </row>
    <row r="6" spans="1:3" x14ac:dyDescent="0.45">
      <c r="A6" s="62">
        <v>4</v>
      </c>
      <c r="B6" s="48" t="s">
        <v>335</v>
      </c>
      <c r="C6" s="111" t="s">
        <v>38</v>
      </c>
    </row>
    <row r="7" spans="1:3" x14ac:dyDescent="0.45">
      <c r="A7" s="62">
        <v>5</v>
      </c>
      <c r="B7" s="48" t="s">
        <v>80</v>
      </c>
      <c r="C7" s="111"/>
    </row>
    <row r="8" spans="1:3" x14ac:dyDescent="0.45">
      <c r="A8" s="62">
        <v>6</v>
      </c>
      <c r="B8" s="48" t="s">
        <v>79</v>
      </c>
      <c r="C8" s="111" t="s">
        <v>38</v>
      </c>
    </row>
    <row r="9" spans="1:3" x14ac:dyDescent="0.45">
      <c r="A9" s="62">
        <v>7</v>
      </c>
      <c r="B9" s="48" t="s">
        <v>253</v>
      </c>
      <c r="C9" s="111"/>
    </row>
    <row r="10" spans="1:3" x14ac:dyDescent="0.45">
      <c r="A10" s="62">
        <v>8</v>
      </c>
      <c r="B10" s="48" t="s">
        <v>254</v>
      </c>
      <c r="C10" s="111" t="s">
        <v>38</v>
      </c>
    </row>
    <row r="11" spans="1:3" x14ac:dyDescent="0.45">
      <c r="A11" s="62">
        <v>9</v>
      </c>
      <c r="B11" s="62" t="s">
        <v>334</v>
      </c>
      <c r="C11" s="111"/>
    </row>
    <row r="12" spans="1:3" x14ac:dyDescent="0.45">
      <c r="A12" s="62">
        <v>10</v>
      </c>
      <c r="B12" s="62" t="s">
        <v>333</v>
      </c>
      <c r="C12" s="111" t="s">
        <v>38</v>
      </c>
    </row>
    <row r="13" spans="1:3" x14ac:dyDescent="0.45">
      <c r="A13" s="62">
        <v>11</v>
      </c>
      <c r="B13" s="48" t="s">
        <v>82</v>
      </c>
      <c r="C13" s="111"/>
    </row>
    <row r="14" spans="1:3" x14ac:dyDescent="0.45">
      <c r="A14" s="62">
        <v>12</v>
      </c>
      <c r="B14" s="48" t="s">
        <v>98</v>
      </c>
      <c r="C14" s="111" t="s">
        <v>38</v>
      </c>
    </row>
    <row r="15" spans="1:3" ht="16.149999999999999" x14ac:dyDescent="0.45">
      <c r="A15" s="62">
        <v>13</v>
      </c>
      <c r="B15" s="48" t="s">
        <v>308</v>
      </c>
      <c r="C15" s="111"/>
    </row>
    <row r="16" spans="1:3" x14ac:dyDescent="0.45">
      <c r="A16" s="62">
        <v>14</v>
      </c>
      <c r="B16" s="48" t="s">
        <v>249</v>
      </c>
      <c r="C16" s="111"/>
    </row>
    <row r="17" spans="1:3" x14ac:dyDescent="0.45">
      <c r="A17" s="62">
        <v>15</v>
      </c>
      <c r="B17" s="48" t="s">
        <v>250</v>
      </c>
      <c r="C17" s="111"/>
    </row>
    <row r="18" spans="1:3" x14ac:dyDescent="0.45">
      <c r="A18" s="62">
        <v>16</v>
      </c>
      <c r="B18" s="48" t="s">
        <v>295</v>
      </c>
      <c r="C18" s="111"/>
    </row>
    <row r="19" spans="1:3" x14ac:dyDescent="0.45">
      <c r="A19" s="62">
        <v>17</v>
      </c>
      <c r="B19" s="48" t="s">
        <v>141</v>
      </c>
      <c r="C19" s="111"/>
    </row>
    <row r="20" spans="1:3" ht="30" x14ac:dyDescent="0.45">
      <c r="A20" s="62">
        <v>18</v>
      </c>
      <c r="B20" s="48" t="s">
        <v>307</v>
      </c>
      <c r="C20" s="111"/>
    </row>
    <row r="21" spans="1:3" x14ac:dyDescent="0.45">
      <c r="A21" s="62">
        <v>19</v>
      </c>
      <c r="B21" s="48" t="s">
        <v>251</v>
      </c>
      <c r="C21" s="111"/>
    </row>
    <row r="22" spans="1:3" ht="27.75" x14ac:dyDescent="0.45">
      <c r="A22" s="62">
        <v>20</v>
      </c>
      <c r="B22" s="62" t="s">
        <v>252</v>
      </c>
      <c r="C22" s="111"/>
    </row>
    <row r="23" spans="1:3" x14ac:dyDescent="0.45">
      <c r="A23" s="62">
        <v>21</v>
      </c>
      <c r="B23" s="62" t="s">
        <v>312</v>
      </c>
      <c r="C23" s="111"/>
    </row>
    <row r="24" spans="1:3" x14ac:dyDescent="0.45">
      <c r="A24" s="62">
        <v>22</v>
      </c>
      <c r="B24" s="48" t="s">
        <v>329</v>
      </c>
      <c r="C24" s="111"/>
    </row>
    <row r="25" spans="1:3" x14ac:dyDescent="0.45">
      <c r="A25" s="62">
        <v>23</v>
      </c>
      <c r="B25" s="48" t="s">
        <v>4</v>
      </c>
      <c r="C25" s="23"/>
    </row>
    <row r="26" spans="1:3" x14ac:dyDescent="0.45">
      <c r="A26" s="62">
        <v>24</v>
      </c>
      <c r="B26" s="19"/>
      <c r="C26" s="1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workbookViewId="0">
      <selection activeCell="A2" sqref="A2:G2"/>
    </sheetView>
  </sheetViews>
  <sheetFormatPr baseColWidth="10" defaultColWidth="11.5" defaultRowHeight="15.4" x14ac:dyDescent="0.45"/>
  <cols>
    <col min="1" max="1" width="13.140625" style="20" customWidth="1"/>
    <col min="2" max="2" width="52.5" style="20" customWidth="1"/>
    <col min="3" max="16384" width="11.5" style="20"/>
  </cols>
  <sheetData>
    <row r="1" spans="1:3" ht="55.9" thickBot="1" x14ac:dyDescent="0.5">
      <c r="A1" s="28" t="str">
        <f>Ergebnisse!A28</f>
        <v>Gesamtphosphor, 
berechnet als P2O5</v>
      </c>
      <c r="B1" s="27">
        <v>26</v>
      </c>
      <c r="C1" s="20">
        <f>MAX($A$3:$A$28)-1</f>
        <v>25</v>
      </c>
    </row>
    <row r="2" spans="1:3" ht="15.75" thickTop="1" x14ac:dyDescent="0.45">
      <c r="A2" s="24" t="s">
        <v>34</v>
      </c>
      <c r="B2" s="24" t="s">
        <v>35</v>
      </c>
      <c r="C2" s="20" t="s">
        <v>36</v>
      </c>
    </row>
    <row r="3" spans="1:3" x14ac:dyDescent="0.45">
      <c r="A3" s="32">
        <v>1</v>
      </c>
      <c r="B3" s="23" t="s">
        <v>256</v>
      </c>
      <c r="C3" s="33"/>
    </row>
    <row r="4" spans="1:3" x14ac:dyDescent="0.45">
      <c r="A4" s="32">
        <v>2</v>
      </c>
      <c r="B4" s="23" t="s">
        <v>257</v>
      </c>
      <c r="C4" s="104" t="s">
        <v>38</v>
      </c>
    </row>
    <row r="5" spans="1:3" x14ac:dyDescent="0.45">
      <c r="A5" s="32">
        <v>3</v>
      </c>
      <c r="B5" s="23" t="s">
        <v>258</v>
      </c>
      <c r="C5" s="104"/>
    </row>
    <row r="6" spans="1:3" x14ac:dyDescent="0.45">
      <c r="A6" s="32">
        <v>4</v>
      </c>
      <c r="B6" s="23" t="s">
        <v>259</v>
      </c>
      <c r="C6" s="104" t="s">
        <v>38</v>
      </c>
    </row>
    <row r="7" spans="1:3" x14ac:dyDescent="0.45">
      <c r="A7" s="32">
        <v>5</v>
      </c>
      <c r="B7" s="23" t="s">
        <v>322</v>
      </c>
      <c r="C7" s="104"/>
    </row>
    <row r="8" spans="1:3" x14ac:dyDescent="0.45">
      <c r="A8" s="32">
        <v>6</v>
      </c>
      <c r="B8" s="23" t="s">
        <v>321</v>
      </c>
      <c r="C8" s="104" t="s">
        <v>38</v>
      </c>
    </row>
    <row r="9" spans="1:3" x14ac:dyDescent="0.45">
      <c r="A9" s="32">
        <v>7</v>
      </c>
      <c r="B9" s="23" t="s">
        <v>296</v>
      </c>
      <c r="C9" s="33"/>
    </row>
    <row r="10" spans="1:3" x14ac:dyDescent="0.45">
      <c r="A10" s="32">
        <v>8</v>
      </c>
      <c r="B10" s="23" t="s">
        <v>297</v>
      </c>
      <c r="C10" s="104" t="s">
        <v>38</v>
      </c>
    </row>
    <row r="11" spans="1:3" x14ac:dyDescent="0.45">
      <c r="A11" s="32">
        <v>9</v>
      </c>
      <c r="B11" s="23" t="s">
        <v>260</v>
      </c>
      <c r="C11" s="104"/>
    </row>
    <row r="12" spans="1:3" x14ac:dyDescent="0.45">
      <c r="A12" s="32">
        <v>10</v>
      </c>
      <c r="B12" s="23" t="s">
        <v>261</v>
      </c>
      <c r="C12" s="104" t="s">
        <v>38</v>
      </c>
    </row>
    <row r="13" spans="1:3" x14ac:dyDescent="0.45">
      <c r="A13" s="32">
        <v>11</v>
      </c>
      <c r="B13" s="23" t="s">
        <v>262</v>
      </c>
      <c r="C13" s="104"/>
    </row>
    <row r="14" spans="1:3" x14ac:dyDescent="0.45">
      <c r="A14" s="32">
        <v>12</v>
      </c>
      <c r="B14" s="23" t="s">
        <v>263</v>
      </c>
      <c r="C14" s="104" t="s">
        <v>38</v>
      </c>
    </row>
    <row r="15" spans="1:3" ht="27.75" x14ac:dyDescent="0.45">
      <c r="A15" s="32">
        <v>13</v>
      </c>
      <c r="B15" s="23" t="s">
        <v>264</v>
      </c>
      <c r="C15" s="104"/>
    </row>
    <row r="16" spans="1:3" x14ac:dyDescent="0.45">
      <c r="A16" s="32">
        <v>14</v>
      </c>
      <c r="B16" s="23" t="s">
        <v>265</v>
      </c>
      <c r="C16" s="104"/>
    </row>
    <row r="17" spans="1:3" x14ac:dyDescent="0.45">
      <c r="A17" s="32">
        <v>15</v>
      </c>
      <c r="B17" s="23" t="s">
        <v>266</v>
      </c>
      <c r="C17" s="104"/>
    </row>
    <row r="18" spans="1:3" x14ac:dyDescent="0.45">
      <c r="A18" s="32">
        <v>16</v>
      </c>
      <c r="B18" s="23" t="s">
        <v>267</v>
      </c>
      <c r="C18" s="104"/>
    </row>
    <row r="19" spans="1:3" x14ac:dyDescent="0.45">
      <c r="A19" s="32">
        <v>17</v>
      </c>
      <c r="B19" s="23" t="s">
        <v>268</v>
      </c>
      <c r="C19" s="104"/>
    </row>
    <row r="20" spans="1:3" x14ac:dyDescent="0.45">
      <c r="A20" s="32">
        <v>18</v>
      </c>
      <c r="B20" s="23" t="s">
        <v>269</v>
      </c>
      <c r="C20" s="104"/>
    </row>
    <row r="21" spans="1:3" ht="27.75" x14ac:dyDescent="0.45">
      <c r="A21" s="32">
        <v>19</v>
      </c>
      <c r="B21" s="23" t="s">
        <v>270</v>
      </c>
      <c r="C21" s="104"/>
    </row>
    <row r="22" spans="1:3" x14ac:dyDescent="0.45">
      <c r="A22" s="32">
        <v>20</v>
      </c>
      <c r="B22" s="23" t="s">
        <v>271</v>
      </c>
      <c r="C22" s="104"/>
    </row>
    <row r="23" spans="1:3" x14ac:dyDescent="0.45">
      <c r="A23" s="32">
        <v>21</v>
      </c>
      <c r="B23" s="23" t="s">
        <v>313</v>
      </c>
      <c r="C23" s="104"/>
    </row>
    <row r="24" spans="1:3" x14ac:dyDescent="0.45">
      <c r="A24" s="32">
        <v>22</v>
      </c>
      <c r="B24" s="23" t="s">
        <v>314</v>
      </c>
      <c r="C24" s="104"/>
    </row>
    <row r="25" spans="1:3" x14ac:dyDescent="0.45">
      <c r="A25" s="32">
        <v>23</v>
      </c>
      <c r="B25" s="23" t="s">
        <v>323</v>
      </c>
      <c r="C25" s="104"/>
    </row>
    <row r="26" spans="1:3" x14ac:dyDescent="0.45">
      <c r="A26" s="32">
        <v>24</v>
      </c>
      <c r="B26" s="23" t="s">
        <v>325</v>
      </c>
      <c r="C26" s="104"/>
    </row>
    <row r="27" spans="1:3" x14ac:dyDescent="0.45">
      <c r="A27" s="32">
        <v>25</v>
      </c>
      <c r="B27" s="23" t="s">
        <v>4</v>
      </c>
      <c r="C27" s="23"/>
    </row>
    <row r="28" spans="1:3" x14ac:dyDescent="0.45">
      <c r="A28" s="32">
        <v>26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workbookViewId="0">
      <selection activeCell="A2" sqref="A2:G2"/>
    </sheetView>
  </sheetViews>
  <sheetFormatPr baseColWidth="10" defaultColWidth="11.5" defaultRowHeight="15.4" x14ac:dyDescent="0.45"/>
  <cols>
    <col min="1" max="1" width="14.640625" style="20" customWidth="1"/>
    <col min="2" max="2" width="55.140625" style="20" customWidth="1"/>
    <col min="3" max="16384" width="11.5" style="20"/>
  </cols>
  <sheetData>
    <row r="1" spans="1:3" ht="28.15" thickBot="1" x14ac:dyDescent="0.5">
      <c r="A1" s="28" t="str">
        <f>Ergebnisse!A29</f>
        <v>Nitrat (als NO3-)</v>
      </c>
      <c r="B1" s="27">
        <v>26</v>
      </c>
      <c r="C1" s="20">
        <f>MAX($A$3:$A$28)-1</f>
        <v>25</v>
      </c>
    </row>
    <row r="2" spans="1:3" ht="15.75" thickTop="1" x14ac:dyDescent="0.45">
      <c r="A2" s="24" t="s">
        <v>34</v>
      </c>
      <c r="B2" s="24" t="s">
        <v>35</v>
      </c>
      <c r="C2" s="20" t="s">
        <v>36</v>
      </c>
    </row>
    <row r="3" spans="1:3" x14ac:dyDescent="0.45">
      <c r="A3" s="48">
        <v>1</v>
      </c>
      <c r="B3" s="62" t="s">
        <v>274</v>
      </c>
      <c r="C3" s="111"/>
    </row>
    <row r="4" spans="1:3" x14ac:dyDescent="0.45">
      <c r="A4" s="48">
        <v>2</v>
      </c>
      <c r="B4" s="62" t="s">
        <v>275</v>
      </c>
      <c r="C4" s="111" t="s">
        <v>38</v>
      </c>
    </row>
    <row r="5" spans="1:3" x14ac:dyDescent="0.45">
      <c r="A5" s="48">
        <v>3</v>
      </c>
      <c r="B5" s="62" t="s">
        <v>279</v>
      </c>
      <c r="C5" s="111"/>
    </row>
    <row r="6" spans="1:3" x14ac:dyDescent="0.45">
      <c r="A6" s="48">
        <v>4</v>
      </c>
      <c r="B6" s="62" t="s">
        <v>280</v>
      </c>
      <c r="C6" s="111" t="s">
        <v>38</v>
      </c>
    </row>
    <row r="7" spans="1:3" x14ac:dyDescent="0.45">
      <c r="A7" s="48">
        <v>5</v>
      </c>
      <c r="B7" s="62" t="s">
        <v>281</v>
      </c>
      <c r="C7" s="111"/>
    </row>
    <row r="8" spans="1:3" x14ac:dyDescent="0.45">
      <c r="A8" s="48">
        <v>6</v>
      </c>
      <c r="B8" s="62" t="s">
        <v>282</v>
      </c>
      <c r="C8" s="111" t="s">
        <v>38</v>
      </c>
    </row>
    <row r="9" spans="1:3" x14ac:dyDescent="0.45">
      <c r="A9" s="48">
        <v>7</v>
      </c>
      <c r="B9" s="62" t="s">
        <v>302</v>
      </c>
      <c r="C9" s="111"/>
    </row>
    <row r="10" spans="1:3" x14ac:dyDescent="0.45">
      <c r="A10" s="48">
        <v>8</v>
      </c>
      <c r="B10" s="62" t="s">
        <v>301</v>
      </c>
      <c r="C10" s="111" t="s">
        <v>38</v>
      </c>
    </row>
    <row r="11" spans="1:3" x14ac:dyDescent="0.45">
      <c r="A11" s="48">
        <v>9</v>
      </c>
      <c r="B11" s="62" t="s">
        <v>336</v>
      </c>
      <c r="C11" s="111"/>
    </row>
    <row r="12" spans="1:3" ht="27.75" x14ac:dyDescent="0.45">
      <c r="A12" s="48">
        <v>10</v>
      </c>
      <c r="B12" s="62" t="s">
        <v>337</v>
      </c>
      <c r="C12" s="111" t="s">
        <v>38</v>
      </c>
    </row>
    <row r="13" spans="1:3" x14ac:dyDescent="0.45">
      <c r="A13" s="48">
        <v>11</v>
      </c>
      <c r="B13" s="62" t="s">
        <v>330</v>
      </c>
      <c r="C13" s="111"/>
    </row>
    <row r="14" spans="1:3" x14ac:dyDescent="0.45">
      <c r="A14" s="48">
        <v>12</v>
      </c>
      <c r="B14" s="62" t="s">
        <v>331</v>
      </c>
      <c r="C14" s="111" t="s">
        <v>38</v>
      </c>
    </row>
    <row r="15" spans="1:3" x14ac:dyDescent="0.45">
      <c r="A15" s="48">
        <v>13</v>
      </c>
      <c r="B15" s="62" t="s">
        <v>303</v>
      </c>
      <c r="C15" s="111"/>
    </row>
    <row r="16" spans="1:3" x14ac:dyDescent="0.45">
      <c r="A16" s="48">
        <v>14</v>
      </c>
      <c r="B16" s="62" t="s">
        <v>304</v>
      </c>
      <c r="C16" s="111" t="s">
        <v>38</v>
      </c>
    </row>
    <row r="17" spans="1:3" x14ac:dyDescent="0.45">
      <c r="A17" s="48">
        <v>15</v>
      </c>
      <c r="B17" s="62" t="s">
        <v>272</v>
      </c>
      <c r="C17" s="110"/>
    </row>
    <row r="18" spans="1:3" x14ac:dyDescent="0.45">
      <c r="A18" s="48">
        <v>16</v>
      </c>
      <c r="B18" s="62" t="s">
        <v>273</v>
      </c>
      <c r="C18" s="111" t="s">
        <v>38</v>
      </c>
    </row>
    <row r="19" spans="1:3" x14ac:dyDescent="0.45">
      <c r="A19" s="48">
        <v>17</v>
      </c>
      <c r="B19" s="62" t="s">
        <v>276</v>
      </c>
      <c r="C19" s="111"/>
    </row>
    <row r="20" spans="1:3" x14ac:dyDescent="0.45">
      <c r="A20" s="48">
        <v>18</v>
      </c>
      <c r="B20" s="112" t="s">
        <v>277</v>
      </c>
      <c r="C20" s="19"/>
    </row>
    <row r="21" spans="1:3" x14ac:dyDescent="0.45">
      <c r="A21" s="48">
        <v>19</v>
      </c>
      <c r="B21" s="112" t="s">
        <v>278</v>
      </c>
      <c r="C21" s="19"/>
    </row>
    <row r="22" spans="1:3" x14ac:dyDescent="0.45">
      <c r="A22" s="48">
        <v>20</v>
      </c>
      <c r="B22" s="62" t="s">
        <v>298</v>
      </c>
      <c r="C22" s="111"/>
    </row>
    <row r="23" spans="1:3" x14ac:dyDescent="0.45">
      <c r="A23" s="48">
        <v>21</v>
      </c>
      <c r="B23" s="62" t="s">
        <v>299</v>
      </c>
      <c r="C23" s="111"/>
    </row>
    <row r="24" spans="1:3" x14ac:dyDescent="0.45">
      <c r="A24" s="48">
        <v>22</v>
      </c>
      <c r="B24" s="62" t="s">
        <v>300</v>
      </c>
      <c r="C24" s="111"/>
    </row>
    <row r="25" spans="1:3" x14ac:dyDescent="0.45">
      <c r="A25" s="48">
        <v>23</v>
      </c>
      <c r="B25" s="62" t="s">
        <v>325</v>
      </c>
      <c r="C25" s="111"/>
    </row>
    <row r="26" spans="1:3" ht="27.75" x14ac:dyDescent="0.45">
      <c r="A26" s="48">
        <v>24</v>
      </c>
      <c r="B26" s="62" t="s">
        <v>354</v>
      </c>
      <c r="C26" s="111"/>
    </row>
    <row r="27" spans="1:3" x14ac:dyDescent="0.45">
      <c r="A27" s="48">
        <v>25</v>
      </c>
      <c r="B27" s="112" t="s">
        <v>4</v>
      </c>
      <c r="C27" s="19"/>
    </row>
    <row r="28" spans="1:3" x14ac:dyDescent="0.45">
      <c r="A28" s="48">
        <v>26</v>
      </c>
      <c r="B28" s="112"/>
      <c r="C28" s="1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2" sqref="A2:G2"/>
    </sheetView>
  </sheetViews>
  <sheetFormatPr baseColWidth="10" defaultColWidth="11.5" defaultRowHeight="15.4" x14ac:dyDescent="0.45"/>
  <cols>
    <col min="1" max="1" width="13.140625" style="20" customWidth="1"/>
    <col min="2" max="2" width="56.640625" style="20" customWidth="1"/>
    <col min="3" max="16384" width="11.5" style="20"/>
  </cols>
  <sheetData>
    <row r="1" spans="1:3" ht="15.75" thickBot="1" x14ac:dyDescent="0.5">
      <c r="A1" s="28" t="str">
        <f>Ergebnisse!A30</f>
        <v>Natamycin</v>
      </c>
      <c r="B1" s="27">
        <v>7</v>
      </c>
      <c r="C1" s="20">
        <f>MAX($A$3:$A$10)-1</f>
        <v>7</v>
      </c>
    </row>
    <row r="2" spans="1:3" ht="15.75" thickTop="1" x14ac:dyDescent="0.45">
      <c r="A2" s="24" t="s">
        <v>34</v>
      </c>
      <c r="B2" s="24" t="s">
        <v>35</v>
      </c>
      <c r="C2" s="20" t="s">
        <v>36</v>
      </c>
    </row>
    <row r="3" spans="1:3" x14ac:dyDescent="0.45">
      <c r="A3" s="48">
        <v>1</v>
      </c>
      <c r="B3" s="23" t="s">
        <v>283</v>
      </c>
    </row>
    <row r="4" spans="1:3" x14ac:dyDescent="0.45">
      <c r="A4" s="48">
        <v>2</v>
      </c>
      <c r="B4" s="23" t="s">
        <v>284</v>
      </c>
      <c r="C4" s="20" t="s">
        <v>38</v>
      </c>
    </row>
    <row r="5" spans="1:3" x14ac:dyDescent="0.45">
      <c r="A5" s="48">
        <v>3</v>
      </c>
      <c r="B5" s="23" t="s">
        <v>285</v>
      </c>
    </row>
    <row r="6" spans="1:3" x14ac:dyDescent="0.45">
      <c r="A6" s="48">
        <v>4</v>
      </c>
      <c r="B6" s="23" t="s">
        <v>286</v>
      </c>
      <c r="C6" s="20" t="s">
        <v>38</v>
      </c>
    </row>
    <row r="7" spans="1:3" x14ac:dyDescent="0.45">
      <c r="A7" s="48">
        <v>5</v>
      </c>
      <c r="B7" s="23" t="s">
        <v>287</v>
      </c>
    </row>
    <row r="8" spans="1:3" x14ac:dyDescent="0.45">
      <c r="A8" s="48">
        <v>6</v>
      </c>
      <c r="B8" s="23" t="s">
        <v>305</v>
      </c>
    </row>
    <row r="9" spans="1:3" x14ac:dyDescent="0.45">
      <c r="A9" s="48">
        <v>7</v>
      </c>
      <c r="B9" s="55" t="s">
        <v>4</v>
      </c>
    </row>
    <row r="10" spans="1:3" x14ac:dyDescent="0.45">
      <c r="A10" s="48">
        <v>8</v>
      </c>
      <c r="B10" s="1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2"/>
  <sheetViews>
    <sheetView workbookViewId="0">
      <pane xSplit="1" ySplit="1" topLeftCell="B12" activePane="bottomRight" state="frozen"/>
      <selection activeCell="A2" sqref="A2:G2"/>
      <selection pane="topRight" activeCell="A2" sqref="A2:G2"/>
      <selection pane="bottomLeft" activeCell="A2" sqref="A2:G2"/>
      <selection pane="bottomRight" activeCell="A2" sqref="A2:G2"/>
    </sheetView>
  </sheetViews>
  <sheetFormatPr baseColWidth="10" defaultColWidth="11.5" defaultRowHeight="13.9" x14ac:dyDescent="0.4"/>
  <cols>
    <col min="1" max="1" width="16.5" style="68" bestFit="1" customWidth="1"/>
    <col min="2" max="2" width="54.5" style="68" bestFit="1" customWidth="1"/>
    <col min="3" max="3" width="6.640625" style="69" customWidth="1"/>
    <col min="4" max="16384" width="11.5" style="68"/>
  </cols>
  <sheetData>
    <row r="1" spans="1:3" x14ac:dyDescent="0.4">
      <c r="A1" s="70" t="s">
        <v>173</v>
      </c>
      <c r="B1" s="70" t="s">
        <v>172</v>
      </c>
      <c r="C1" s="77"/>
    </row>
    <row r="2" spans="1:3" x14ac:dyDescent="0.4">
      <c r="A2" s="73" t="s">
        <v>171</v>
      </c>
      <c r="B2" s="72">
        <v>8</v>
      </c>
      <c r="C2" s="71"/>
    </row>
    <row r="3" spans="1:3" x14ac:dyDescent="0.4">
      <c r="A3" s="68">
        <v>1</v>
      </c>
      <c r="B3" s="68" t="s">
        <v>170</v>
      </c>
    </row>
    <row r="4" spans="1:3" x14ac:dyDescent="0.4">
      <c r="A4" s="68">
        <v>2</v>
      </c>
      <c r="B4" s="68" t="s">
        <v>169</v>
      </c>
    </row>
    <row r="5" spans="1:3" x14ac:dyDescent="0.4">
      <c r="A5" s="68">
        <v>3</v>
      </c>
      <c r="B5" s="68" t="s">
        <v>168</v>
      </c>
    </row>
    <row r="6" spans="1:3" x14ac:dyDescent="0.4">
      <c r="A6" s="68">
        <v>4</v>
      </c>
      <c r="B6" s="68" t="s">
        <v>167</v>
      </c>
    </row>
    <row r="7" spans="1:3" x14ac:dyDescent="0.4">
      <c r="A7" s="68">
        <v>5</v>
      </c>
      <c r="B7" s="68" t="s">
        <v>166</v>
      </c>
    </row>
    <row r="8" spans="1:3" x14ac:dyDescent="0.4">
      <c r="A8" s="68">
        <v>6</v>
      </c>
      <c r="B8" s="68" t="s">
        <v>165</v>
      </c>
    </row>
    <row r="9" spans="1:3" x14ac:dyDescent="0.4">
      <c r="A9" s="68">
        <v>7</v>
      </c>
      <c r="B9" s="68" t="s">
        <v>164</v>
      </c>
    </row>
    <row r="10" spans="1:3" x14ac:dyDescent="0.4">
      <c r="A10" s="68">
        <v>8</v>
      </c>
    </row>
    <row r="13" spans="1:3" x14ac:dyDescent="0.4">
      <c r="A13" s="73" t="s">
        <v>163</v>
      </c>
      <c r="B13" s="72">
        <v>9</v>
      </c>
      <c r="C13" s="71"/>
    </row>
    <row r="14" spans="1:3" x14ac:dyDescent="0.4">
      <c r="A14" s="68">
        <v>1</v>
      </c>
      <c r="B14" s="76" t="s">
        <v>162</v>
      </c>
      <c r="C14" s="74"/>
    </row>
    <row r="15" spans="1:3" x14ac:dyDescent="0.4">
      <c r="A15" s="68">
        <v>2</v>
      </c>
      <c r="B15" s="75" t="s">
        <v>161</v>
      </c>
      <c r="C15" s="74"/>
    </row>
    <row r="16" spans="1:3" x14ac:dyDescent="0.4">
      <c r="A16" s="68">
        <v>3</v>
      </c>
      <c r="B16" s="75" t="s">
        <v>324</v>
      </c>
      <c r="C16" s="74"/>
    </row>
    <row r="17" spans="1:3" x14ac:dyDescent="0.4">
      <c r="A17" s="68">
        <v>4</v>
      </c>
      <c r="B17" s="75" t="s">
        <v>160</v>
      </c>
      <c r="C17" s="74"/>
    </row>
    <row r="18" spans="1:3" x14ac:dyDescent="0.4">
      <c r="A18" s="68">
        <v>5</v>
      </c>
      <c r="B18" s="75" t="s">
        <v>159</v>
      </c>
      <c r="C18" s="74"/>
    </row>
    <row r="19" spans="1:3" x14ac:dyDescent="0.4">
      <c r="A19" s="68">
        <v>6</v>
      </c>
      <c r="B19" s="75" t="s">
        <v>158</v>
      </c>
      <c r="C19" s="74"/>
    </row>
    <row r="20" spans="1:3" x14ac:dyDescent="0.4">
      <c r="A20" s="68">
        <v>7</v>
      </c>
      <c r="B20" s="75" t="s">
        <v>183</v>
      </c>
      <c r="C20" s="74"/>
    </row>
    <row r="21" spans="1:3" x14ac:dyDescent="0.4">
      <c r="A21" s="68">
        <v>8</v>
      </c>
      <c r="B21" s="75" t="s">
        <v>157</v>
      </c>
      <c r="C21" s="74"/>
    </row>
    <row r="22" spans="1:3" x14ac:dyDescent="0.4">
      <c r="A22" s="68">
        <v>9</v>
      </c>
      <c r="B22" s="75"/>
      <c r="C22" s="74"/>
    </row>
    <row r="25" spans="1:3" x14ac:dyDescent="0.4">
      <c r="A25" s="68" t="s">
        <v>156</v>
      </c>
      <c r="B25" s="72">
        <v>6</v>
      </c>
      <c r="C25" s="71">
        <v>6</v>
      </c>
    </row>
    <row r="26" spans="1:3" x14ac:dyDescent="0.4">
      <c r="A26" s="68">
        <v>1</v>
      </c>
      <c r="B26" s="68" t="s">
        <v>155</v>
      </c>
    </row>
    <row r="27" spans="1:3" ht="16.149999999999999" x14ac:dyDescent="0.55000000000000004">
      <c r="A27" s="68">
        <v>2</v>
      </c>
      <c r="B27" s="68" t="s">
        <v>154</v>
      </c>
    </row>
    <row r="28" spans="1:3" ht="16.149999999999999" x14ac:dyDescent="0.55000000000000004">
      <c r="A28" s="68">
        <v>3</v>
      </c>
      <c r="B28" s="68" t="s">
        <v>153</v>
      </c>
    </row>
    <row r="29" spans="1:3" x14ac:dyDescent="0.4">
      <c r="A29" s="68">
        <v>4</v>
      </c>
      <c r="B29" s="68" t="s">
        <v>152</v>
      </c>
    </row>
    <row r="30" spans="1:3" x14ac:dyDescent="0.4">
      <c r="A30" s="68">
        <v>5</v>
      </c>
      <c r="B30" s="68" t="s">
        <v>151</v>
      </c>
    </row>
    <row r="31" spans="1:3" x14ac:dyDescent="0.4">
      <c r="A31" s="68">
        <v>6</v>
      </c>
    </row>
    <row r="34" spans="1:3" x14ac:dyDescent="0.4">
      <c r="A34" s="68" t="s">
        <v>150</v>
      </c>
      <c r="B34" s="72">
        <v>4</v>
      </c>
      <c r="C34" s="71"/>
    </row>
    <row r="35" spans="1:3" ht="16.149999999999999" x14ac:dyDescent="0.55000000000000004">
      <c r="A35" s="68">
        <v>1</v>
      </c>
      <c r="B35" s="68" t="s">
        <v>149</v>
      </c>
    </row>
    <row r="36" spans="1:3" x14ac:dyDescent="0.4">
      <c r="A36" s="68">
        <v>2</v>
      </c>
      <c r="B36" s="68" t="s">
        <v>148</v>
      </c>
    </row>
    <row r="37" spans="1:3" x14ac:dyDescent="0.4">
      <c r="A37" s="68">
        <v>3</v>
      </c>
      <c r="B37" s="68" t="s">
        <v>147</v>
      </c>
    </row>
    <row r="38" spans="1:3" x14ac:dyDescent="0.4">
      <c r="A38" s="68">
        <v>4</v>
      </c>
    </row>
    <row r="41" spans="1:3" x14ac:dyDescent="0.4">
      <c r="A41" s="73" t="s">
        <v>146</v>
      </c>
      <c r="B41" s="72">
        <v>9</v>
      </c>
      <c r="C41" s="71"/>
    </row>
    <row r="42" spans="1:3" x14ac:dyDescent="0.4">
      <c r="A42" s="68">
        <v>1</v>
      </c>
      <c r="B42" s="68" t="s">
        <v>145</v>
      </c>
    </row>
    <row r="43" spans="1:3" x14ac:dyDescent="0.4">
      <c r="A43" s="68">
        <v>2</v>
      </c>
      <c r="B43" s="68" t="s">
        <v>144</v>
      </c>
    </row>
    <row r="44" spans="1:3" x14ac:dyDescent="0.4">
      <c r="A44" s="68">
        <v>3</v>
      </c>
      <c r="B44" s="68" t="s">
        <v>143</v>
      </c>
    </row>
    <row r="45" spans="1:3" x14ac:dyDescent="0.4">
      <c r="A45" s="68">
        <v>4</v>
      </c>
      <c r="B45" s="68" t="s">
        <v>142</v>
      </c>
    </row>
    <row r="46" spans="1:3" x14ac:dyDescent="0.4">
      <c r="A46" s="68">
        <v>5</v>
      </c>
      <c r="B46" s="68" t="s">
        <v>141</v>
      </c>
    </row>
    <row r="47" spans="1:3" x14ac:dyDescent="0.4">
      <c r="A47" s="68">
        <v>6</v>
      </c>
      <c r="B47" s="68" t="s">
        <v>140</v>
      </c>
    </row>
    <row r="48" spans="1:3" x14ac:dyDescent="0.4">
      <c r="A48" s="68">
        <v>7</v>
      </c>
      <c r="B48" s="68" t="s">
        <v>186</v>
      </c>
    </row>
    <row r="49" spans="1:3" x14ac:dyDescent="0.4">
      <c r="A49" s="68">
        <v>8</v>
      </c>
      <c r="B49" s="68" t="s">
        <v>4</v>
      </c>
    </row>
    <row r="50" spans="1:3" x14ac:dyDescent="0.4">
      <c r="A50" s="68">
        <v>9</v>
      </c>
    </row>
    <row r="53" spans="1:3" x14ac:dyDescent="0.4">
      <c r="A53" s="68" t="s">
        <v>139</v>
      </c>
      <c r="B53" s="72">
        <v>19</v>
      </c>
      <c r="C53" s="71"/>
    </row>
    <row r="54" spans="1:3" x14ac:dyDescent="0.4">
      <c r="A54" s="68">
        <v>1</v>
      </c>
      <c r="B54" s="68" t="s">
        <v>255</v>
      </c>
    </row>
    <row r="55" spans="1:3" x14ac:dyDescent="0.4">
      <c r="A55" s="68">
        <v>2</v>
      </c>
      <c r="B55" s="68" t="s">
        <v>138</v>
      </c>
    </row>
    <row r="56" spans="1:3" x14ac:dyDescent="0.4">
      <c r="A56" s="68">
        <v>3</v>
      </c>
      <c r="B56" s="70" t="s">
        <v>137</v>
      </c>
    </row>
    <row r="57" spans="1:3" x14ac:dyDescent="0.4">
      <c r="A57" s="68">
        <v>4</v>
      </c>
      <c r="B57" s="70" t="s">
        <v>188</v>
      </c>
    </row>
    <row r="58" spans="1:3" x14ac:dyDescent="0.4">
      <c r="A58" s="68">
        <v>5</v>
      </c>
      <c r="B58" s="70" t="s">
        <v>133</v>
      </c>
    </row>
    <row r="59" spans="1:3" x14ac:dyDescent="0.4">
      <c r="A59" s="68">
        <v>6</v>
      </c>
      <c r="B59" s="70" t="s">
        <v>187</v>
      </c>
    </row>
    <row r="60" spans="1:3" x14ac:dyDescent="0.4">
      <c r="A60" s="68">
        <v>7</v>
      </c>
      <c r="B60" s="70" t="s">
        <v>134</v>
      </c>
    </row>
    <row r="61" spans="1:3" x14ac:dyDescent="0.4">
      <c r="A61" s="68">
        <v>8</v>
      </c>
      <c r="B61" s="70" t="s">
        <v>136</v>
      </c>
    </row>
    <row r="62" spans="1:3" x14ac:dyDescent="0.4">
      <c r="A62" s="68">
        <v>9</v>
      </c>
      <c r="B62" s="70" t="s">
        <v>135</v>
      </c>
    </row>
    <row r="63" spans="1:3" x14ac:dyDescent="0.4">
      <c r="A63" s="68">
        <v>10</v>
      </c>
      <c r="B63" s="70" t="s">
        <v>132</v>
      </c>
    </row>
    <row r="64" spans="1:3" s="69" customFormat="1" x14ac:dyDescent="0.4">
      <c r="A64" s="68">
        <v>11</v>
      </c>
      <c r="B64" s="113" t="s">
        <v>306</v>
      </c>
    </row>
    <row r="65" spans="1:2" s="69" customFormat="1" x14ac:dyDescent="0.4">
      <c r="A65" s="68">
        <v>12</v>
      </c>
      <c r="B65" s="70" t="s">
        <v>128</v>
      </c>
    </row>
    <row r="66" spans="1:2" s="69" customFormat="1" x14ac:dyDescent="0.4">
      <c r="A66" s="68">
        <v>13</v>
      </c>
      <c r="B66" s="70" t="s">
        <v>182</v>
      </c>
    </row>
    <row r="67" spans="1:2" s="69" customFormat="1" x14ac:dyDescent="0.4">
      <c r="A67" s="68">
        <v>14</v>
      </c>
      <c r="B67" s="70" t="s">
        <v>129</v>
      </c>
    </row>
    <row r="68" spans="1:2" s="69" customFormat="1" x14ac:dyDescent="0.4">
      <c r="A68" s="68">
        <v>15</v>
      </c>
      <c r="B68" s="113" t="s">
        <v>309</v>
      </c>
    </row>
    <row r="69" spans="1:2" s="69" customFormat="1" x14ac:dyDescent="0.4">
      <c r="A69" s="68">
        <v>16</v>
      </c>
      <c r="B69" s="70" t="s">
        <v>131</v>
      </c>
    </row>
    <row r="70" spans="1:2" s="69" customFormat="1" x14ac:dyDescent="0.4">
      <c r="A70" s="68">
        <v>17</v>
      </c>
      <c r="B70" s="68" t="s">
        <v>130</v>
      </c>
    </row>
    <row r="71" spans="1:2" s="69" customFormat="1" x14ac:dyDescent="0.4">
      <c r="A71" s="68">
        <v>18</v>
      </c>
      <c r="B71" s="68" t="s">
        <v>4</v>
      </c>
    </row>
    <row r="72" spans="1:2" x14ac:dyDescent="0.4">
      <c r="A72" s="68">
        <v>19</v>
      </c>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20</vt:i4>
      </vt:variant>
      <vt:variant>
        <vt:lpstr>Benannte Bereiche</vt:lpstr>
      </vt:variant>
      <vt:variant>
        <vt:i4>10</vt:i4>
      </vt:variant>
    </vt:vector>
  </HeadingPairs>
  <TitlesOfParts>
    <vt:vector size="30" baseType="lpstr">
      <vt:lpstr>Hints1</vt:lpstr>
      <vt:lpstr>Reporting</vt:lpstr>
      <vt:lpstr>Hinweise1</vt:lpstr>
      <vt:lpstr>Hinweise2</vt:lpstr>
      <vt:lpstr>Hinweise3</vt:lpstr>
      <vt:lpstr>Ergebnisangabe</vt:lpstr>
      <vt:lpstr>Kontakt</vt:lpstr>
      <vt:lpstr>Teilnehmerdaten</vt:lpstr>
      <vt:lpstr>Ergebnisse</vt:lpstr>
      <vt:lpstr>Mitteilungen</vt:lpstr>
      <vt:lpstr>Wasser</vt:lpstr>
      <vt:lpstr>Fett</vt:lpstr>
      <vt:lpstr>Rohprotein</vt:lpstr>
      <vt:lpstr>Lactose</vt:lpstr>
      <vt:lpstr>Asche</vt:lpstr>
      <vt:lpstr>Kochsalz</vt:lpstr>
      <vt:lpstr>Gesamtphosphor</vt:lpstr>
      <vt:lpstr>Nitrat</vt:lpstr>
      <vt:lpstr>Natamycin</vt:lpstr>
      <vt:lpstr>Natrium</vt:lpstr>
      <vt:lpstr>Hinweise3!_ftn1</vt:lpstr>
      <vt:lpstr>Hints1!_ftnref1</vt:lpstr>
      <vt:lpstr>Hinweise1!_ftnref1</vt:lpstr>
      <vt:lpstr>Hinweise1!Druckbereich</vt:lpstr>
      <vt:lpstr>Hinweise2!Druckbereich</vt:lpstr>
      <vt:lpstr>Ergebnisse!Drucktitel</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2019-10-05T06:41:09Z</cp:lastPrinted>
  <dcterms:created xsi:type="dcterms:W3CDTF">2005-02-14T18:41:01Z</dcterms:created>
  <dcterms:modified xsi:type="dcterms:W3CDTF">2020-10-04T07:28:54Z</dcterms:modified>
</cp:coreProperties>
</file>