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9264" yWindow="-12" windowWidth="9312" windowHeight="7152" activeTab="6"/>
  </bookViews>
  <sheets>
    <sheet name="Hints1" sheetId="55" r:id="rId1"/>
    <sheet name="Reporting" sheetId="56" r:id="rId2"/>
    <sheet name="Hinweise1" sheetId="57" r:id="rId3"/>
    <sheet name="Hinweise2" sheetId="58" r:id="rId4"/>
    <sheet name="Hinweise3" sheetId="59" r:id="rId5"/>
    <sheet name="Ergebnisangabe" sheetId="67" r:id="rId6"/>
    <sheet name="Kontakt" sheetId="63" r:id="rId7"/>
    <sheet name="Teilnehmerdaten" sheetId="62" state="hidden" r:id="rId8"/>
    <sheet name="Ergebnisse" sheetId="5" r:id="rId9"/>
    <sheet name="Mitteilungen" sheetId="15" r:id="rId10"/>
    <sheet name="Elemente" sheetId="64" state="hidden" r:id="rId11"/>
    <sheet name="aw" sheetId="65" state="hidden" r:id="rId12"/>
    <sheet name="Wasser" sheetId="18" state="hidden" r:id="rId13"/>
    <sheet name="Asche" sheetId="23" state="hidden" r:id="rId14"/>
    <sheet name="Rohprotein" sheetId="21" state="hidden" r:id="rId15"/>
    <sheet name="Fett" sheetId="22" state="hidden" r:id="rId16"/>
    <sheet name="Fett_gesaettigt" sheetId="66" state="hidden" r:id="rId17"/>
    <sheet name="HBZ" sheetId="37" state="hidden" r:id="rId18"/>
    <sheet name="Buttersre" sheetId="38" state="hidden" r:id="rId19"/>
    <sheet name="BSME" sheetId="39" state="hidden" r:id="rId20"/>
    <sheet name="Stärke" sheetId="24" state="hidden" r:id="rId21"/>
    <sheet name="Saccharose" sheetId="40" state="hidden" r:id="rId22"/>
    <sheet name="Cholesterin" sheetId="25" state="hidden" r:id="rId23"/>
    <sheet name="Gesamtsterine" sheetId="26" state="hidden" r:id="rId24"/>
    <sheet name="Ballaststoffe" sheetId="50" state="hidden" r:id="rId25"/>
    <sheet name="Kochsalz" sheetId="61" state="hidden" r:id="rId26"/>
  </sheets>
  <externalReferences>
    <externalReference r:id="rId27"/>
    <externalReference r:id="rId28"/>
    <externalReference r:id="rId29"/>
    <externalReference r:id="rId30"/>
    <externalReference r:id="rId31"/>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 localSheetId="16">#REF!</definedName>
    <definedName name="Daten">#REF!</definedName>
    <definedName name="_xlnm.Print_Area" localSheetId="8">Ergebnisse!$A$1:$I$93</definedName>
    <definedName name="_xlnm.Print_Area" localSheetId="2">Hinweise1!$A$1:$C$18</definedName>
    <definedName name="_xlnm.Print_Area" localSheetId="3">Hinweise2!$A$1:$C$8</definedName>
    <definedName name="Elemente">[1]Parameter2!$B$3:$B$18</definedName>
    <definedName name="MBlei" localSheetId="5">#REF!</definedName>
    <definedName name="MBlei" localSheetId="16">#REF!</definedName>
    <definedName name="MBlei">#REF!</definedName>
    <definedName name="OLE_LINK1" localSheetId="5">Ergebnisangabe!$A$20</definedName>
    <definedName name="OLE_LINK1" localSheetId="1">Reporting!$A$14</definedName>
    <definedName name="OLE_LINK2" localSheetId="1">Reporting!$J$7</definedName>
    <definedName name="Parameter2" localSheetId="10">#REF!</definedName>
    <definedName name="Parameter2" localSheetId="5">#REF!</definedName>
    <definedName name="Parameter2" localSheetId="16">#REF!</definedName>
    <definedName name="Parameter2" localSheetId="6">#REF!</definedName>
    <definedName name="Parameter2">Rohprotein!$B$6:$B$19</definedName>
    <definedName name="Parameter2alt" localSheetId="5">#REF!</definedName>
    <definedName name="Parameter2alt" localSheetId="16">#REF!</definedName>
    <definedName name="Parameter2alt">#REF!</definedName>
    <definedName name="test" localSheetId="10">[2]Parameter2!$B$3:$B$18</definedName>
    <definedName name="test" localSheetId="5">[3]Parameter2!$B$3:$B$18</definedName>
    <definedName name="test" localSheetId="16">[4]Parameter2!$B$3:$B$18</definedName>
    <definedName name="test" localSheetId="4">[5]Parameter2!$B$3:$B$18</definedName>
    <definedName name="test" localSheetId="25">[3]Parameter2!$B$3:$B$18</definedName>
    <definedName name="test" localSheetId="6">[5]Parameter2!$B$3:$B$18</definedName>
    <definedName name="test" localSheetId="1">[3]Parameter2!$B$3:$B$18</definedName>
    <definedName name="test">[2]Parameter2!$B$3:$B$18</definedName>
  </definedNames>
  <calcPr calcId="145621"/>
</workbook>
</file>

<file path=xl/calcChain.xml><?xml version="1.0" encoding="utf-8"?>
<calcChain xmlns="http://schemas.openxmlformats.org/spreadsheetml/2006/main">
  <c r="H1" i="15" l="1"/>
  <c r="B12" i="62" l="1"/>
  <c r="C12" i="62"/>
  <c r="B13" i="62"/>
  <c r="C13" i="62"/>
  <c r="B14" i="62"/>
  <c r="C14" i="62"/>
  <c r="B15" i="62"/>
  <c r="C15" i="62"/>
  <c r="B16" i="62"/>
  <c r="C16" i="62"/>
  <c r="B17" i="62"/>
  <c r="C17" i="62"/>
  <c r="B18" i="62"/>
  <c r="C18" i="62"/>
  <c r="B19" i="62"/>
  <c r="C19" i="62"/>
  <c r="B20" i="62"/>
  <c r="C20" i="62"/>
  <c r="B21" i="62"/>
  <c r="C21" i="62"/>
  <c r="B22" i="62"/>
  <c r="C22" i="62"/>
  <c r="B23" i="62"/>
  <c r="C23" i="62"/>
  <c r="B24" i="62"/>
  <c r="C24" i="62"/>
  <c r="B25" i="62"/>
  <c r="C25" i="62"/>
  <c r="B26" i="62"/>
  <c r="C26" i="62"/>
  <c r="B27" i="62"/>
  <c r="C27" i="62"/>
  <c r="B28" i="62"/>
  <c r="C28" i="62"/>
  <c r="L79" i="5"/>
  <c r="K79" i="5"/>
  <c r="J79" i="5"/>
  <c r="I79" i="5"/>
  <c r="H79" i="5"/>
  <c r="G79" i="5"/>
  <c r="F79" i="5"/>
  <c r="E1" i="66"/>
  <c r="D1" i="66"/>
  <c r="C1" i="66"/>
  <c r="H25" i="5" s="1"/>
  <c r="F25" i="5"/>
  <c r="I51" i="5" s="1"/>
  <c r="A51" i="5"/>
  <c r="C11" i="62"/>
  <c r="B11" i="62"/>
  <c r="C10" i="62"/>
  <c r="B10" i="62"/>
  <c r="A40" i="5"/>
  <c r="F20" i="5"/>
  <c r="I40" i="5" s="1"/>
  <c r="C1" i="65"/>
  <c r="H20" i="5" s="1"/>
  <c r="L38" i="5"/>
  <c r="K38" i="5"/>
  <c r="J38" i="5"/>
  <c r="I38" i="5"/>
  <c r="H38" i="5"/>
  <c r="G38" i="5"/>
  <c r="F38" i="5"/>
  <c r="B4" i="62"/>
  <c r="C1" i="50"/>
  <c r="H36" i="5"/>
  <c r="F4" i="5"/>
  <c r="F5" i="5"/>
  <c r="A16" i="5"/>
  <c r="F21" i="5"/>
  <c r="I42" i="5" s="1"/>
  <c r="F22" i="5"/>
  <c r="I44" i="5" s="1"/>
  <c r="G22" i="5"/>
  <c r="F23" i="5"/>
  <c r="I47" i="5"/>
  <c r="F24" i="5"/>
  <c r="I49" i="5" s="1"/>
  <c r="F26" i="5"/>
  <c r="I53" i="5"/>
  <c r="G27" i="5"/>
  <c r="F28" i="5"/>
  <c r="I56" i="5"/>
  <c r="G29" i="5"/>
  <c r="F30" i="5"/>
  <c r="I61" i="5" s="1"/>
  <c r="G31" i="5"/>
  <c r="F32" i="5"/>
  <c r="I64" i="5" s="1"/>
  <c r="G32" i="5"/>
  <c r="F33" i="5"/>
  <c r="I67" i="5"/>
  <c r="A68" i="5" s="1"/>
  <c r="F34" i="5"/>
  <c r="I69" i="5" s="1"/>
  <c r="F35" i="5"/>
  <c r="I71" i="5"/>
  <c r="A72" i="5" s="1"/>
  <c r="F36" i="5"/>
  <c r="I73" i="5"/>
  <c r="F37" i="5"/>
  <c r="I76" i="5" s="1"/>
  <c r="A42" i="5"/>
  <c r="A44" i="5"/>
  <c r="A47" i="5"/>
  <c r="A49" i="5"/>
  <c r="A53" i="5"/>
  <c r="A64" i="5"/>
  <c r="A67" i="5"/>
  <c r="C1" i="61"/>
  <c r="H37" i="5" s="1"/>
  <c r="B16" i="63"/>
  <c r="B17" i="63"/>
  <c r="B18" i="63"/>
  <c r="B19" i="63"/>
  <c r="A1" i="18"/>
  <c r="C1" i="18"/>
  <c r="H21" i="5" s="1"/>
  <c r="A1" i="24"/>
  <c r="C1" i="24"/>
  <c r="H32" i="5" s="1"/>
  <c r="C32" i="24"/>
  <c r="I32" i="5" s="1"/>
  <c r="A1" i="40"/>
  <c r="C1" i="40"/>
  <c r="H33" i="5"/>
  <c r="A1" i="25"/>
  <c r="C1" i="25"/>
  <c r="H34" i="5" s="1"/>
  <c r="A1" i="26"/>
  <c r="C1" i="26"/>
  <c r="H35" i="5"/>
  <c r="A1" i="23"/>
  <c r="C1" i="23"/>
  <c r="H22" i="5" s="1"/>
  <c r="C32" i="23"/>
  <c r="I22" i="5"/>
  <c r="A1" i="21"/>
  <c r="C1" i="21"/>
  <c r="H23" i="5"/>
  <c r="A1" i="22"/>
  <c r="C1" i="22"/>
  <c r="H24" i="5" s="1"/>
  <c r="A1" i="37"/>
  <c r="C1" i="37"/>
  <c r="H26" i="5"/>
  <c r="A1" i="38"/>
  <c r="C1" i="38"/>
  <c r="H28" i="5" s="1"/>
  <c r="A58" i="5" s="1"/>
  <c r="A1" i="39"/>
  <c r="C1" i="39"/>
  <c r="H30" i="5" s="1"/>
  <c r="A63" i="5" s="1"/>
  <c r="B1" i="62"/>
  <c r="B2" i="62"/>
  <c r="D5" i="62"/>
  <c r="D8" i="62" s="1"/>
  <c r="B5" i="62" s="1"/>
  <c r="B6" i="62"/>
  <c r="B7" i="62"/>
  <c r="A54" i="5"/>
  <c r="A55" i="5"/>
  <c r="A75" i="5"/>
  <c r="A48" i="5"/>
  <c r="A70" i="5" l="1"/>
  <c r="I65" i="5"/>
  <c r="A52" i="5"/>
  <c r="A41" i="5"/>
  <c r="A57" i="5"/>
  <c r="A77" i="5"/>
  <c r="A66" i="5"/>
  <c r="A62" i="5"/>
  <c r="A50" i="5"/>
  <c r="A46" i="5"/>
  <c r="A43" i="5"/>
  <c r="A87" i="5"/>
  <c r="A84" i="5"/>
  <c r="A91" i="5"/>
  <c r="A93" i="5"/>
  <c r="A89" i="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7" authorId="0">
      <text>
        <r>
          <rPr>
            <sz val="8"/>
            <color indexed="81"/>
            <rFont val="Tahoma"/>
            <family val="2"/>
          </rPr>
          <t xml:space="preserve">Falls Sie nach einer </t>
        </r>
        <r>
          <rPr>
            <b/>
            <sz val="8"/>
            <color indexed="81"/>
            <rFont val="Tahoma"/>
            <family val="2"/>
          </rPr>
          <t>erfolgreichen</t>
        </r>
        <r>
          <rPr>
            <sz val="8"/>
            <color indexed="81"/>
            <rFont val="Tahoma"/>
            <family val="2"/>
          </rPr>
          <t xml:space="preserve"> Übermittlung Ihrer Ergebnisse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 ref="B19" authorId="0">
      <text>
        <r>
          <rPr>
            <sz val="10"/>
            <color indexed="81"/>
            <rFont val="Times New Roman"/>
            <family val="1"/>
          </rPr>
          <t>Sofern nichts anderes angegeben ist, beziehen Sie Ihre Ergebnisse immer auf die Gesamtprobe.</t>
        </r>
      </text>
    </comment>
  </commentList>
</comments>
</file>

<file path=xl/sharedStrings.xml><?xml version="1.0" encoding="utf-8"?>
<sst xmlns="http://schemas.openxmlformats.org/spreadsheetml/2006/main" count="717" uniqueCount="555">
  <si>
    <t>Kaltextraktion von Fett, Umesterung der Fettsäuren mit TMSH, GC-FID</t>
  </si>
  <si>
    <t>GC-FID nach Umesterung mit Bortrifluorid und Ausschütteln mit tertiärem Butyl-Methylester (ISTD Valeriansäuremethylester</t>
  </si>
  <si>
    <t>Hydrotherm (Gerhardt)</t>
  </si>
  <si>
    <t>GC-FID als TMS-Derivat</t>
  </si>
  <si>
    <t>Parameter</t>
  </si>
  <si>
    <t>Einheit</t>
  </si>
  <si>
    <t>Postleitzahl</t>
  </si>
  <si>
    <t>ergebnisse@lvus.de</t>
  </si>
  <si>
    <t>Sonstiges</t>
  </si>
  <si>
    <t>Analysen-
gang 1</t>
  </si>
  <si>
    <t>Analysen-
gang 2</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</si>
  <si>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</si>
  <si>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</si>
  <si>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</si>
  <si>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</si>
  <si>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</si>
  <si>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</si>
  <si>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</si>
  <si>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</si>
  <si>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</si>
  <si>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</si>
  <si>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</si>
  <si>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</si>
  <si>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</si>
  <si>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</si>
  <si>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</si>
  <si>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</si>
  <si>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</si>
  <si>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</si>
  <si>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</si>
  <si>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</si>
  <si>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</si>
  <si>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</si>
  <si>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</si>
  <si>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Parameter 5</t>
  </si>
  <si>
    <t>Parameter 6</t>
  </si>
  <si>
    <t>Parameter 7</t>
  </si>
  <si>
    <t>Parameter 8</t>
  </si>
  <si>
    <t>Methode</t>
  </si>
  <si>
    <t>Bezeichnung des Analysenverfahrens</t>
  </si>
  <si>
    <t>Anzahl</t>
  </si>
  <si>
    <t>Modifikation</t>
  </si>
  <si>
    <t>x</t>
  </si>
  <si>
    <t>Beispielhafter Wert [mg/kg]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</si>
  <si>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</si>
  <si>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</si>
  <si>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Teilnahme</t>
  </si>
  <si>
    <t>Tabelle wurde bereits einmal erfolgreich gesendet, es handelt sich um eine Aktualisierung:</t>
  </si>
  <si>
    <t>Signifikante
Stellen</t>
  </si>
  <si>
    <t>Deadline</t>
  </si>
  <si>
    <t>interne Teilnahme:</t>
  </si>
  <si>
    <t>Hinweise zur Ergebnisübermittlung und zur Ergebnisangabe</t>
  </si>
  <si>
    <t>Nach der in der Tabelle "Ergebnisse" aufgeführten Deadline eingehende Ergebnisse werden bei der Auswertung nicht berücksichtigt.</t>
  </si>
  <si>
    <t>Ergebnisangabe mit 3 signifikanten Ziffern [mg/kg]</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</si>
  <si>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</si>
  <si>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</si>
  <si>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</si>
  <si>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</si>
  <si>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</si>
  <si>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</si>
  <si>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Ergebnisdatenblatt (Resultsheet)</t>
  </si>
  <si>
    <t>Kunden-Nr. (Client-Nb.)</t>
  </si>
  <si>
    <t>Postleitzahl (ZIP-Code)</t>
  </si>
  <si>
    <t>Annahmeschluss/Deadline:</t>
  </si>
  <si>
    <t>g/100 g</t>
  </si>
  <si>
    <t>Falls Sie einen Parameter nicht bearbeiten, lassen Sie die zugehörigen Ergebnisdatenfelder bitte leer.
If you are not analysing parameters in your laboratory do not write anything into the corresponding fields for the results.</t>
  </si>
  <si>
    <t>Aufarbeitung / Verfahren</t>
  </si>
  <si>
    <t>sonstiges</t>
  </si>
  <si>
    <t>Fett</t>
  </si>
  <si>
    <t>Asche</t>
  </si>
  <si>
    <t>Gesamtsterine (enzymatisch)</t>
  </si>
  <si>
    <t>§ 64 LFGB Nr. L 06.00-3, modifiziert</t>
  </si>
  <si>
    <t>§ 64 LFGB Nr. L 06.00-3</t>
  </si>
  <si>
    <t>§ 64 LFGB Nr. L 17.00-15</t>
  </si>
  <si>
    <t>§ 64 LFGB Nr. L 17.00-15, modifiziert</t>
  </si>
  <si>
    <t>nach Kjeldahl</t>
  </si>
  <si>
    <t>nach Dumas</t>
  </si>
  <si>
    <t>§ 64 LFGB Nr. L 06.00-7, modifiziert</t>
  </si>
  <si>
    <t>§ 64 LFGB Nr. L 06.00-7</t>
  </si>
  <si>
    <t>§ 64 LFGB Nr. L 17.00-4</t>
  </si>
  <si>
    <t>§ 64 LFGB Nr. L 17.00-4, modifiziert</t>
  </si>
  <si>
    <t>Weibull-Stoldt</t>
  </si>
  <si>
    <t>Büchi/Caviezel</t>
  </si>
  <si>
    <t>§ 64 LFGB Nr. L 06.00-6, modifiziert</t>
  </si>
  <si>
    <t>§ 64 LFGB Nr. L 01.00-20, modifiziert</t>
  </si>
  <si>
    <t>§ 64 LFGB Nr. L 06.00-6</t>
  </si>
  <si>
    <t>§ 64 LFGB Nr. L 01.00-20</t>
  </si>
  <si>
    <t>§ 64 LFGB Nr. L 06.00-4, modifiziert</t>
  </si>
  <si>
    <t>§ 64 LFGB Nr. L 16.01-2, modifiziert</t>
  </si>
  <si>
    <t>Veraschungstemperatur</t>
  </si>
  <si>
    <t>&lt; 525 °C</t>
  </si>
  <si>
    <t>525 °C - 575 °C</t>
  </si>
  <si>
    <t>575 °C - 625 °C</t>
  </si>
  <si>
    <t>625 °C - 675 °C</t>
  </si>
  <si>
    <t>675 °C - 725 °C</t>
  </si>
  <si>
    <t>725 °C - 775 °C</t>
  </si>
  <si>
    <t>775 °C - 825 °C</t>
  </si>
  <si>
    <t>825 °C - 875 °C</t>
  </si>
  <si>
    <t>875 °C - 925 °C</t>
  </si>
  <si>
    <t>§ 64 LFGB Nr. L 06.00-4</t>
  </si>
  <si>
    <t>§ 64 LFGB Nr. L 16.01-2</t>
  </si>
  <si>
    <t>Enzymatisch nach r-biopharm / Roche Bestell-Nr. 10 139 050 035</t>
  </si>
  <si>
    <t>Weitere Angaben</t>
  </si>
  <si>
    <t>mg/100 g</t>
  </si>
  <si>
    <t>ohne</t>
  </si>
  <si>
    <t>Halbmikrobuttersäurezahl (HBSZ)</t>
  </si>
  <si>
    <r>
      <t xml:space="preserve">g/100 g </t>
    </r>
    <r>
      <rPr>
        <sz val="12"/>
        <color indexed="10"/>
        <rFont val="Times New Roman"/>
        <family val="1"/>
      </rPr>
      <t>Fett</t>
    </r>
  </si>
  <si>
    <t>Backwaren</t>
  </si>
  <si>
    <t>11</t>
  </si>
  <si>
    <t>Parameter 9</t>
  </si>
  <si>
    <t>Parameter 10</t>
  </si>
  <si>
    <t>Parameter 11</t>
  </si>
  <si>
    <t>Parameter 12</t>
  </si>
  <si>
    <t>Parameter 13</t>
  </si>
  <si>
    <t>Stärke</t>
  </si>
  <si>
    <t>Untersuchungsergebnisse</t>
  </si>
  <si>
    <t>Parameter 14</t>
  </si>
  <si>
    <t xml:space="preserve">Die Bestimmung des Butterfettgehaltes der Probe erfolgt analytisch über die Parameter Halbmikrobuttersäurezahl (HBSZ), freie Buttersäure (mittels GC) oder Buttersäuremethylester (GC). Die Grundparameter sollen zusätzlich erfasst und ausgewertet werden. </t>
  </si>
  <si>
    <r>
      <t>Buttersäuremethylester (</t>
    </r>
    <r>
      <rPr>
        <sz val="12"/>
        <color indexed="10"/>
        <rFont val="Times New Roman"/>
        <family val="1"/>
      </rPr>
      <t>auf Fett beziehen</t>
    </r>
    <r>
      <rPr>
        <sz val="12"/>
        <rFont val="Times New Roman"/>
        <family val="1"/>
      </rPr>
      <t>)</t>
    </r>
  </si>
  <si>
    <r>
      <t>Freie Buttersäure (</t>
    </r>
    <r>
      <rPr>
        <sz val="12"/>
        <color indexed="10"/>
        <rFont val="Times New Roman"/>
        <family val="1"/>
      </rPr>
      <t>auf Fett beziehen</t>
    </r>
    <r>
      <rPr>
        <sz val="12"/>
        <rFont val="Times New Roman"/>
        <family val="1"/>
      </rPr>
      <t>)</t>
    </r>
  </si>
  <si>
    <r>
      <t>Achtung</t>
    </r>
    <r>
      <rPr>
        <sz val="12"/>
        <rFont val="Times New Roman"/>
        <family val="1"/>
      </rPr>
      <t xml:space="preserve">, die Ergebnisse der beiden Parameter </t>
    </r>
    <r>
      <rPr>
        <b/>
        <sz val="12"/>
        <rFont val="Times New Roman"/>
        <family val="1"/>
      </rPr>
      <t>freie Buttersäure und Buttersäuremethylester</t>
    </r>
    <r>
      <rPr>
        <sz val="12"/>
        <rFont val="Times New Roman"/>
        <family val="1"/>
      </rPr>
      <t xml:space="preserve"> sollen abweichend von den übrigen </t>
    </r>
    <r>
      <rPr>
        <b/>
        <sz val="12"/>
        <rFont val="Times New Roman"/>
        <family val="1"/>
      </rPr>
      <t>auf den Fettgehalt der Probe</t>
    </r>
    <r>
      <rPr>
        <sz val="12"/>
        <rFont val="Times New Roman"/>
        <family val="1"/>
      </rPr>
      <t xml:space="preserve"> bezogen werden.</t>
    </r>
  </si>
  <si>
    <t>§ 64 LFGB Nr. L 17.00-1 (18.00-12)</t>
  </si>
  <si>
    <t>§ 64 LFGB Nr. L 17.00-1 (18.00-12), modifiziert</t>
  </si>
  <si>
    <r>
      <t xml:space="preserve">Trocknung bei 103 °C </t>
    </r>
    <r>
      <rPr>
        <sz val="10"/>
        <rFont val="Symbol"/>
        <family val="1"/>
        <charset val="2"/>
      </rPr>
      <t>±</t>
    </r>
    <r>
      <rPr>
        <sz val="10"/>
        <rFont val="Times New Roman"/>
        <family val="1"/>
      </rPr>
      <t xml:space="preserve"> 2 °C</t>
    </r>
  </si>
  <si>
    <r>
      <t xml:space="preserve">Trocknung bei 103 °C </t>
    </r>
    <r>
      <rPr>
        <sz val="10"/>
        <rFont val="Symbol"/>
        <family val="1"/>
        <charset val="2"/>
      </rPr>
      <t>±</t>
    </r>
    <r>
      <rPr>
        <sz val="10"/>
        <rFont val="Times New Roman"/>
        <family val="1"/>
      </rPr>
      <t xml:space="preserve"> 2 °C mit Seesand</t>
    </r>
  </si>
  <si>
    <t>§ 64 LFGB Nr. L 03.00-9</t>
  </si>
  <si>
    <t>VDLUFA III, 3.1</t>
  </si>
  <si>
    <t>§ 64 LFGB Nr. L 03.00-9, modifiziert</t>
  </si>
  <si>
    <t>VDLUFA VI, C 10.2</t>
  </si>
  <si>
    <t>VDLUFA III 4.11</t>
  </si>
  <si>
    <t>VDLUFA VI C 15.2.3</t>
  </si>
  <si>
    <t>§ 64 LFGB Nr. L 17.00-8 (18.00-1)</t>
  </si>
  <si>
    <t>§ 64 LFGB Nr. L 17.00-8 (18.00-1), modifiziert</t>
  </si>
  <si>
    <t>Freie Buttersäure</t>
  </si>
  <si>
    <t>§ 64 LFGB Nr. L 17.00-13 (18.00-15)</t>
  </si>
  <si>
    <t>§ 64 LFGB Nr. L 17.00-13 (18.00-15), modifiziert</t>
  </si>
  <si>
    <t>Büchi-Caviezel</t>
  </si>
  <si>
    <t>Buttersäuremethylester</t>
  </si>
  <si>
    <t>§ 64 LFGB Nr. L 17.00-12 (18.00-9)</t>
  </si>
  <si>
    <t>§ 64 LFGB Nr. L 17.00-12 (18.00-9), modifiziert</t>
  </si>
  <si>
    <t>Veresterung der Fette mittels Natriummethylat nach Schulte, GC</t>
  </si>
  <si>
    <t>§ 64 LFGB Nr. L 17.00-5 (18.00-6)</t>
  </si>
  <si>
    <t>§ 64 LFGB Nr. L 17.00-5 (18.00-6), modifiziert</t>
  </si>
  <si>
    <t>Enzymatisch nach r-biopharm / Roche Nr. 10 207 748 035</t>
  </si>
  <si>
    <t>VDLUFA III 7.2.1</t>
  </si>
  <si>
    <t>Polarimetrisch</t>
  </si>
  <si>
    <t>VO (EWG) Nr. 4154/87 (enzymatisch)</t>
  </si>
  <si>
    <t>§ 64 LFGB Nr. L 48.02.07-3</t>
  </si>
  <si>
    <t>Schweizerisches Lebensmittelbuch Kapitel 22A / 11, 5. Auflage (enzymatisch)</t>
  </si>
  <si>
    <t>HPLC-RI-Detektion nach saurer und enzymatischer Hydrolyse</t>
  </si>
  <si>
    <t>§ 64 LFGB Nr. L 48.02.07-3, modifiziert</t>
  </si>
  <si>
    <t>Beschreibung der verwendeten Analysenverfahren (1)</t>
  </si>
  <si>
    <t>Beschreibung der verwendeten Analysenverfahren (2)</t>
  </si>
  <si>
    <t>Veraschungstemperaturbereich</t>
  </si>
  <si>
    <t>§ 64 LFGB Nr. L 18.00-10</t>
  </si>
  <si>
    <t>§ 64 LFGB Nr. L 18.00-10, modifiziert</t>
  </si>
  <si>
    <r>
      <t xml:space="preserve">Littmann-Nienstedt: Deutsch Lebensm Rundsch </t>
    </r>
    <r>
      <rPr>
        <u/>
        <sz val="10"/>
        <rFont val="Times New Roman"/>
        <family val="1"/>
      </rPr>
      <t>95</t>
    </r>
    <r>
      <rPr>
        <sz val="10"/>
        <rFont val="Times New Roman"/>
        <family val="1"/>
      </rPr>
      <t xml:space="preserve"> 317-322 (1999)</t>
    </r>
  </si>
  <si>
    <r>
      <t xml:space="preserve">GC nach Schulte: Fat Sci Technol </t>
    </r>
    <r>
      <rPr>
        <u/>
        <sz val="11"/>
        <rFont val="Times New Roman"/>
        <family val="1"/>
      </rPr>
      <t>91</t>
    </r>
    <r>
      <rPr>
        <sz val="11"/>
        <rFont val="Times New Roman"/>
        <family val="1"/>
      </rPr>
      <t xml:space="preserve"> 149</t>
    </r>
  </si>
  <si>
    <r>
      <t xml:space="preserve">Al Hasani et al: J AOAC Int </t>
    </r>
    <r>
      <rPr>
        <u/>
        <sz val="11"/>
        <rFont val="Times New Roman"/>
        <family val="1"/>
      </rPr>
      <t>76</t>
    </r>
    <r>
      <rPr>
        <sz val="11"/>
        <rFont val="Times New Roman"/>
        <family val="1"/>
      </rPr>
      <t xml:space="preserve"> 902 (1993) </t>
    </r>
  </si>
  <si>
    <t>Enzymatisch</t>
  </si>
  <si>
    <t>Enzymatisch nach saurer Hydrolyse</t>
  </si>
  <si>
    <t>Reduktometrisch nach enzymatischer Hydrolyse</t>
  </si>
  <si>
    <t>Untersuchungsprinzip</t>
  </si>
  <si>
    <t>Reduktometrisch nach saurer Hydrolyse</t>
  </si>
  <si>
    <t>§ 64 LFGB Nr. L 22.02/04-1</t>
  </si>
  <si>
    <t>§ 64 LFGB Nr. L 22.02/04-1, modifiziert</t>
  </si>
  <si>
    <t>AOAC 996.11</t>
  </si>
  <si>
    <t>Schulte et al: Fat Sci Technol 91 181 (1989)</t>
  </si>
  <si>
    <t>VO (EWG) Nr. 4154/87</t>
  </si>
  <si>
    <t>Umesterung mit methanolischer KOH, GC mit ISTD Valeriansäuremethylester</t>
  </si>
  <si>
    <t>Lösen in n-Heptan, Derivatisierung mit methnolischer KOH; GC-FID</t>
  </si>
  <si>
    <t>Veresterung der isolierten Fette (Weibull-Stoldt) mitttels Natriummethylat; GC mit FID</t>
  </si>
  <si>
    <t>Methylierung, Hexan-Extraktion (ISTD Valeriansäure) Vergleichsstandards analog aufgearbeitet</t>
  </si>
  <si>
    <t>GC (mit oder ohne ISTD)</t>
  </si>
  <si>
    <t>GC nach Schulte Fat Science Technology 91 149 (1989)</t>
  </si>
  <si>
    <t>Fett aus Weibull/Stoldt; Methylester/KOH-Methode, GC</t>
  </si>
  <si>
    <t>Soxhlett ohne Säureaufschluss</t>
  </si>
  <si>
    <t>N2-Bestimmung nach LECO</t>
  </si>
  <si>
    <t>ICC 104</t>
  </si>
  <si>
    <t>§ 64 LFGB Nr. L 05.00-13</t>
  </si>
  <si>
    <t>Brabender Halbautomat, 20 min bei 130 °C</t>
  </si>
  <si>
    <t>Mettler Trockner HR83 Halogen</t>
  </si>
  <si>
    <t>Oxidasche 550°C</t>
  </si>
  <si>
    <t>Titration mit Metrohm Gerätekombination, ohne Destillation</t>
  </si>
  <si>
    <t>Enzymatisch nach alkalischer Hydrolyse</t>
  </si>
  <si>
    <t>Enzymatisch nach Aufschluss mit alpha-Amylase</t>
  </si>
  <si>
    <t>Die berechneten Butterfettgehalte können abhängig vom bestimmten Analyten sein. Tragen Sie daher den von Ihnen berechneten Butterfettgehalt an der "richtigen" Stelle ein.</t>
  </si>
  <si>
    <t>§ 64 LFGB Nr. L 05.00-13, modifiziert</t>
  </si>
  <si>
    <t>&gt; 975 °C</t>
  </si>
  <si>
    <t>925 °C - 975 °C</t>
  </si>
  <si>
    <t>HPLC-Verfahren (diverse Detektoren)</t>
  </si>
  <si>
    <t>Ionenchromatographie (diverse Detektoren)</t>
  </si>
  <si>
    <t>Cholesterin nach Schulte (2003)</t>
  </si>
  <si>
    <r>
      <t xml:space="preserve">GC-Schnellmethode: Mitt Gebiete Lebensm Hyg </t>
    </r>
    <r>
      <rPr>
        <u/>
        <sz val="11"/>
        <rFont val="Times New Roman"/>
        <family val="1"/>
      </rPr>
      <t>85</t>
    </r>
    <r>
      <rPr>
        <sz val="11"/>
        <rFont val="Times New Roman"/>
        <family val="1"/>
      </rPr>
      <t xml:space="preserve"> 132 (1994)</t>
    </r>
  </si>
  <si>
    <r>
      <t xml:space="preserve">GC nach Schulte: Lebensmittel und Gerichtliche Chemie </t>
    </r>
    <r>
      <rPr>
        <u/>
        <sz val="10"/>
        <rFont val="Times New Roman"/>
        <family val="1"/>
      </rPr>
      <t>42</t>
    </r>
    <r>
      <rPr>
        <sz val="10"/>
        <rFont val="Times New Roman"/>
        <family val="1"/>
      </rPr>
      <t xml:space="preserve"> 1 (1998)</t>
    </r>
  </si>
  <si>
    <t>Verseifung (ethanolische KOH), Extraktion (Hexan/Dichlormethan), Derivatisierung (MSTFA), GC-FID</t>
  </si>
  <si>
    <t>Verseifung mit ISTD, Aliquot mit Calciumcarbonat trocknen, Acetonextraktion, GC-FID</t>
  </si>
  <si>
    <t>Hinweise zur Auswertung</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</si>
  <si>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</si>
  <si>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Zur Vermeidung zu „breiter“ Beurteilungszonen wird deshalb bei der Auswertung bei allen Parametern der Wert der Zielstandardabweichung auf maximal 22 % vom Wert des Medians beschränkt.</t>
  </si>
  <si>
    <t>Before analysing the samples, homogenize the samples again, please. After homogenisation You should analyse both samples with your standard procedures.</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</si>
  <si>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</si>
  <si>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</si>
  <si>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</si>
  <si>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</si>
  <si>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</si>
  <si>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</si>
  <si>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</si>
  <si>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</si>
  <si>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</si>
  <si>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</si>
  <si>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</si>
  <si>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</si>
  <si>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Halogentrockner MB 45 Ohaus (130°C Gewichtskonstanz 1 mg pro Minute)</t>
  </si>
  <si>
    <t>Karl Fischer</t>
  </si>
  <si>
    <t>§ 64 LFGB Nr. L 17.00-3 (18.00-4)</t>
  </si>
  <si>
    <t>§ 64 LFGB Nr. L 17.00-3 (18.00-4), modifiziert</t>
  </si>
  <si>
    <t>Nach Kjeldahl mit dem Kjeltec Autosampler-System</t>
  </si>
  <si>
    <t>Saureaufschluss nach Schweiz.Lebensmittelbuch 36A/6</t>
  </si>
  <si>
    <t>§ 64 LFGB Nr. L 18.00-17</t>
  </si>
  <si>
    <t>§ 64 LFGB Nr. L 18.00-17, modifiziert</t>
  </si>
  <si>
    <t>Cholesterin nach Schulte (Schnellmethode für stärkehaltige Materialien 2006)</t>
  </si>
  <si>
    <t>Verseifung mit ethanolischer KOH; Aufreinigung über Aluminiumoxid, GC/FID</t>
  </si>
  <si>
    <t>enzymatisch, Einzelreagenzien nach Roche</t>
  </si>
  <si>
    <t>Polarimetrische Bestimmung des Stärkegehaltes aus Matissek, Schnepel, Steiner S. 157 ff.</t>
  </si>
  <si>
    <t>HPLC-RI-Detektion nach enzymatischer Hydrolyse mit thermostabil alpha-Amylase und Amyloglucosidase</t>
  </si>
  <si>
    <t>Ballaststoffe</t>
  </si>
  <si>
    <t>ja / yes</t>
  </si>
  <si>
    <t>nein / no</t>
  </si>
  <si>
    <t>Parameter 15</t>
  </si>
  <si>
    <t>Saccharose, wasserfrei</t>
  </si>
  <si>
    <t>Enzymatisch nach r-biopharm / Roche Nr. 10 716 260 035  (Saccharose, D-Glucose, D-Fructose)</t>
  </si>
  <si>
    <t>Enzymatisch nach r-biopharm / Roche Nr. 10 139 041 035 + PGF 127396 (Saccharose, D-Glucose, D-Fructose)</t>
  </si>
  <si>
    <t>§ 64 LFGB Nr. L 00.00-18</t>
  </si>
  <si>
    <t>§ 64 LFGB Nr. L 00.00-18, modifiziert</t>
  </si>
  <si>
    <t>Bioquant Gesamtballaststoffe, Fa. Merck</t>
  </si>
  <si>
    <t>AOAC Methode 985.26 (auch modifiziert)</t>
  </si>
  <si>
    <t>Porenweite des verwendeten Filter(system)s:</t>
  </si>
  <si>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</si>
  <si>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Schreiben Sie Ihre Daten in die gelb hinterlegten Felder. Geben Sie Ihre Ergebnisse in den aufgeführten Einheiten an.
Write your data into the yellow cells. Give your results in the units of column 2.</t>
  </si>
  <si>
    <t>In einigen Fällen, z.B. bei Gehalten um 1 % oder 10 %, ist die Vorgabe gültiger Stellen schwierig: Die Ergebnisse „1,06% und 0,98% sind vergleichbar, nicht aber „1,1 %“ und „0,98%“. Die Angabe einer zusätzlichen gültigen Stelle beim Beispielwert 1,06 ist hier angebracht.</t>
  </si>
  <si>
    <r>
      <t>Teilen Sie bei den Parametern freie Buttersäure und Buttersäuremethylester nur Daten mit, die Sie mit Ihrem Verfahren direkt bestimmen (</t>
    </r>
    <r>
      <rPr>
        <b/>
        <sz val="12"/>
        <rFont val="Times New Roman"/>
        <family val="1"/>
      </rPr>
      <t>keine Umrechnungen zwischen Buttersäuremethylester und Buttersäure!</t>
    </r>
    <r>
      <rPr>
        <sz val="12"/>
        <rFont val="Times New Roman"/>
        <family val="1"/>
      </rPr>
      <t>).</t>
    </r>
  </si>
  <si>
    <t>HCl-Aufschluss; Extraktion</t>
  </si>
  <si>
    <t xml:space="preserve">enzymatisch nach Scil Nr. 1247 (D-Glucose, D-Fructose, Saccharose) </t>
  </si>
  <si>
    <t>Zur Beschreibung des Analysenverfahrens verwenden Sie bitte die im unteren Teil dieses Datenblatts enthaltenen Auswahlfelder.
To describe your method use the Pulldown-menus following after the result area.</t>
  </si>
  <si>
    <t>Trocknungsautomat 103 °C mit Mikrotiegeln mit Seesand</t>
  </si>
  <si>
    <t>Veraschungsautomat 550 °C mit Mikrotiegeln mit Seesand</t>
  </si>
  <si>
    <t>Enzymatische Hydrolyse mit anschließender Ionenchromatographie mit amperometrischer Detektion</t>
  </si>
  <si>
    <t>Salzsäureaufschluss, enzymatische Glucose Bestimmung, Umrechnung auf Stärke vgl. L 07.00-33</t>
  </si>
  <si>
    <t>Schweizerisches Lebenmittelbuch Kapitel 20/2.6</t>
  </si>
  <si>
    <t>Verseifung mit ethanolischer KOH, Extraktion mit Diethylether, Silylierung (mit Tri-Sil) und GC mit ISTD Betulin</t>
  </si>
  <si>
    <t>Probe in den kalten Muffelofen dann aufheizen auf 600 °C (insgesamt 3 Stunden)</t>
  </si>
  <si>
    <t>§ 64 LFGB Nr. L 05.00-17, enzymatisch</t>
  </si>
  <si>
    <t>enzymatisch nach Scil Nr. 5180 (Saccharose)</t>
  </si>
  <si>
    <t>§ 64 LFGB Nr. L 05.00-17, enzymatisch, modifiziert</t>
  </si>
  <si>
    <t>§ 64 LFGB Nr. L 13.00-13</t>
  </si>
  <si>
    <t>§ 64 LFGB Nr. L 13.00-13, modifiziert</t>
  </si>
  <si>
    <t>HPLC nach saurer Hydrolyse</t>
  </si>
  <si>
    <t>HPLC nach enzymatischer Hydrolyse</t>
  </si>
  <si>
    <t>HPLC nach saurer und enzymatischer Hydrolyse</t>
  </si>
  <si>
    <t>AOAC Methode 991.43 (auch modifiziert)</t>
  </si>
  <si>
    <t>AOAC Methode 976.26 (auch modifiziert)</t>
  </si>
  <si>
    <t>EWG 98/64</t>
  </si>
  <si>
    <t>EWG 93/28</t>
  </si>
  <si>
    <t>Veraschung im nachfolgend angegebenen Temperaturbereich (auch automatisiert)</t>
  </si>
  <si>
    <t xml:space="preserve">§ 64 LFGB Nr. L 02.06-2 </t>
  </si>
  <si>
    <t>Trocknungsautomat "prepAsh" bei 105 °C 4 h</t>
  </si>
  <si>
    <t>VO (EG) Nr. 900/08</t>
  </si>
  <si>
    <t>Ionenchromatographie nach enzymatischer Hydrolyse</t>
  </si>
  <si>
    <t>Kochsalz</t>
  </si>
  <si>
    <t>§ 64 LFGB Nr. L 17.00-6</t>
  </si>
  <si>
    <t>§ 64 LFGB Nr. L 17.00-6, modifiziert</t>
  </si>
  <si>
    <t>§ 64 LFGB Nr. L 05.02-2</t>
  </si>
  <si>
    <t>§ 64 LFGB Nr. L 05.02-2, modifiziert</t>
  </si>
  <si>
    <t>§ 64 LFGB Nr. L 06.00-5</t>
  </si>
  <si>
    <t>§ 64 LFGB Nr. L 06.00-5, modifiziert</t>
  </si>
  <si>
    <t>§ 64 LFGB Nr. L 13.05-4</t>
  </si>
  <si>
    <t>§ 64 LFGB Nr. L 13.05-4, modifiziert</t>
  </si>
  <si>
    <t>§ 64 LFGB Nr. L 18.00-7</t>
  </si>
  <si>
    <t>§ 64 LFGB Nr. L 18.00-7, modifiziert</t>
  </si>
  <si>
    <t>§ 64 LFGB Nr. L 20.01/02-4 (nach Mohr)</t>
  </si>
  <si>
    <t>§ 64 LFGB Nr. L 20.01/02-4 (nach Mohr), modifiziert</t>
  </si>
  <si>
    <t>Potentiometrische Titration mit AgNO3</t>
  </si>
  <si>
    <t>Ionenchromatographisch</t>
  </si>
  <si>
    <t>nach Mohr</t>
  </si>
  <si>
    <t>Schweizerisches Lebensmittelbuch Kapitel 20/2.3</t>
  </si>
  <si>
    <t>Parameter 16</t>
  </si>
  <si>
    <t>§ 64 LFGB Nr. L 02.06-2 , modifiziert</t>
  </si>
  <si>
    <t>Kontaktperson</t>
  </si>
  <si>
    <t>Contact person</t>
  </si>
  <si>
    <t>Name</t>
  </si>
  <si>
    <t>eMail</t>
  </si>
  <si>
    <t>eMail-Address</t>
  </si>
  <si>
    <t>Telefon (inklusive Vorwahl):</t>
  </si>
  <si>
    <t>telefone (including country and area code)</t>
  </si>
  <si>
    <t>Bitte geben Sie den Namen, eMail-Adresse und die Telefonnummer der Person an, die wir bei Rückfragen kontaktieren können.
An die aufgeführte eMailadresse wird das Protokoll zusätzlich auch als Passwort-freie PDF-Datei gesendet.</t>
  </si>
  <si>
    <t>eMail-Kontrolle:</t>
  </si>
  <si>
    <t>check of the e-Mail address</t>
  </si>
  <si>
    <t>Ergebnis der Überprüfung:</t>
  </si>
  <si>
    <t>result of the control</t>
  </si>
  <si>
    <t>LECO TGA 701</t>
  </si>
  <si>
    <t>Trocknung 2h bei 130°C</t>
  </si>
  <si>
    <t>§ 64 LFGB Nr. L 18.00-13</t>
  </si>
  <si>
    <t>§ 64 LFGB Nr. L 18.00-13, modifiziert</t>
  </si>
  <si>
    <t>LECO FP528</t>
  </si>
  <si>
    <t>Gerstel/Caviezel</t>
  </si>
  <si>
    <t>§ 64 LFGB Nr. L 18.00-5</t>
  </si>
  <si>
    <t>§ 64 LFGB Nr. L 18.00-5, modifiziert</t>
  </si>
  <si>
    <t>Gerstel-Caviezel</t>
  </si>
  <si>
    <t>DGF C-VI 11e (1898),auch  modifiziert</t>
  </si>
  <si>
    <t>DFG C-VI 11f (2008),auch  modifiziert</t>
  </si>
  <si>
    <t>DGF K-I 11</t>
  </si>
  <si>
    <t>ISO 15304:2002 / Cor. 1:2003, auch modifiziert</t>
  </si>
  <si>
    <t>§ 64 LFGB Nr. L 07.00-21</t>
  </si>
  <si>
    <t>§ 64 LFGB Nr. L 07.00-21, modifiziert</t>
  </si>
  <si>
    <t>§ 64 LFGB Nr. L 07.00-25</t>
  </si>
  <si>
    <t>§ 64 LFGB Nr. L 07.00-25, modifiziert</t>
  </si>
  <si>
    <t>Enzymatisch nach Megazyme</t>
  </si>
  <si>
    <t>Schweizerisches Lebensmittelbuch (SLMB) 371.1, März 1994</t>
  </si>
  <si>
    <t>§ 64 LFGB Nr. L 52.06-3</t>
  </si>
  <si>
    <t>§ 64 LFGB Nr. L 52.06-3, modifiziert</t>
  </si>
  <si>
    <t>§ 64 LFGB Nr. L 26.11.03-2</t>
  </si>
  <si>
    <t>§ 64 LFGB Nr. L 26.11.03-2, modifiziert</t>
  </si>
  <si>
    <t>DGF K-I 4b</t>
  </si>
  <si>
    <t>ICP-MS</t>
  </si>
  <si>
    <t>GC-FID nach enzymatischem Stärkeabbau, alkalischer Verseifung (Derivatisierung) und Extraktion mit Cyclohexan</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</si>
  <si>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</si>
  <si>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</si>
  <si>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</si>
  <si>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</si>
  <si>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</si>
  <si>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 64 LFGB Nr. L 40.00-7</t>
  </si>
  <si>
    <t>DGF F-III 1, mod.</t>
  </si>
  <si>
    <t>§ 64 LFGB Nr. L 08.00-57, modifiziert</t>
  </si>
  <si>
    <t>§ 64 LFGB Nr. L 08.00-57</t>
  </si>
  <si>
    <t>Enzymatisch nach r.biopharm/Roche Nr. 11 113 950 035 (Saccharose, Glucose, Maltose)</t>
  </si>
  <si>
    <t>ISO 1443, auch modifiziert</t>
  </si>
  <si>
    <t>ISO 936, auch modifiziert</t>
  </si>
  <si>
    <t>Vakuumtrocknung bis zur Gewichtskonstanz</t>
  </si>
  <si>
    <t>Schweizerisches Lebensmittelbuch, Meth. 9 Speiseeis 3.3, 1996</t>
  </si>
  <si>
    <t>§ 64 LFGB Nr. L 40.00-7, modifziert</t>
  </si>
  <si>
    <t>Cholesterin (chromatographisch)</t>
  </si>
  <si>
    <t>Mikrowellenaufschluss mit anschließender Extraktion</t>
  </si>
  <si>
    <t>Schweizerisches Lebensmittelbuch; 270.1 Bestimmung des Milchfett- und Gesamtfettgehalts mittels direkter Umesterung im Lebensmittel</t>
  </si>
  <si>
    <t>1 oder 2</t>
  </si>
  <si>
    <t>§ 64 LFGB Nr. L 05.00-10</t>
  </si>
  <si>
    <t>§ 64 LFGB Nr. L 05.00-10, modifziert</t>
  </si>
  <si>
    <t>Enzymatisch nach r-biopharm / Roche Nr. 10 139 041 35 (Saccharose/D-Glucose)</t>
  </si>
  <si>
    <t>§ 64 LFGB Nr. L 20.01-13</t>
  </si>
  <si>
    <t>§ 64 LFGB Nr. L 20.01-13, modifiziert</t>
  </si>
  <si>
    <t>§ 64 LFGB Nr. L 13.00-27</t>
  </si>
  <si>
    <t>§ 64 LFGB Nr. L 13.00-27, modifiziert</t>
  </si>
  <si>
    <t>Enzymatisch mittels Enzymfast</t>
  </si>
  <si>
    <t>ISO 18353 / IDF 200:2006</t>
  </si>
  <si>
    <t>§ 64 LFGB Nr. L 05.00-16</t>
  </si>
  <si>
    <t>§ 64 LFGB Nr. L 05.00-16 (modifiziert)</t>
  </si>
  <si>
    <t>§ 64 LFGB Nr. L 07.00-5/2, DIN ISO 15923-1:2013</t>
  </si>
  <si>
    <t>§ 64 LFGB Nr. L 07.00-5/2, DIN ISO 15923-1:2013, modifiziert</t>
  </si>
  <si>
    <t>AOAC Methode 985.29 (auch modifiziert)</t>
  </si>
  <si>
    <t>Kochsalz (über Chlorid)</t>
  </si>
  <si>
    <t>Natrium</t>
  </si>
  <si>
    <t>Elemente</t>
  </si>
  <si>
    <t>Na</t>
  </si>
  <si>
    <t>Probeneinwaage</t>
  </si>
  <si>
    <t>&lt; 0,5 g</t>
  </si>
  <si>
    <t>0,5 g - 1,0 g</t>
  </si>
  <si>
    <t>1,0 g - 1,5 g</t>
  </si>
  <si>
    <t>1,5 g - 2,5 g</t>
  </si>
  <si>
    <t>2,5 g - 5,0 g</t>
  </si>
  <si>
    <t>5,0 g - 10,0 g</t>
  </si>
  <si>
    <t>&gt; 10,0 g</t>
  </si>
  <si>
    <t>Aufschluss</t>
  </si>
  <si>
    <t>Mikrowellendruckaufschluss</t>
  </si>
  <si>
    <t>Druckaufschluss</t>
  </si>
  <si>
    <t>Trockenveraschung bei 500 bis 540 °C</t>
  </si>
  <si>
    <t>Trockenveraschung bei 540 °C bis 560 °C</t>
  </si>
  <si>
    <t>Trockenveraschung bei 560 °C bis 600 °C</t>
  </si>
  <si>
    <t>Trockenveraschung bei über 600 °C</t>
  </si>
  <si>
    <t>Nassaufschluss</t>
  </si>
  <si>
    <t>Verbrennen</t>
  </si>
  <si>
    <t>Plasmaaufschluss</t>
  </si>
  <si>
    <t>wässrige Extraktion</t>
  </si>
  <si>
    <t>Trockenveraschung bei 450 bis 500 °C</t>
  </si>
  <si>
    <t xml:space="preserve">TurboWave </t>
  </si>
  <si>
    <t>Sonstiger Aufschluss</t>
  </si>
  <si>
    <t>Säuren</t>
  </si>
  <si>
    <t>HCl</t>
  </si>
  <si>
    <r>
      <t>HNO</t>
    </r>
    <r>
      <rPr>
        <vertAlign val="subscript"/>
        <sz val="11"/>
        <rFont val="Times New Roman"/>
        <family val="1"/>
      </rPr>
      <t>3</t>
    </r>
  </si>
  <si>
    <r>
      <t>H</t>
    </r>
    <r>
      <rPr>
        <vertAlign val="subscript"/>
        <sz val="11"/>
        <rFont val="Times New Roman"/>
        <family val="1"/>
      </rPr>
      <t>2</t>
    </r>
    <r>
      <rPr>
        <sz val="11"/>
        <rFont val="Times New Roman"/>
        <family val="1"/>
      </rPr>
      <t>SO</t>
    </r>
    <r>
      <rPr>
        <vertAlign val="subscript"/>
        <sz val="11"/>
        <rFont val="Times New Roman"/>
        <family val="1"/>
      </rPr>
      <t>4</t>
    </r>
  </si>
  <si>
    <t>Königswasser</t>
  </si>
  <si>
    <t>Sonstige Säure</t>
  </si>
  <si>
    <t>Oxidationsmittel</t>
  </si>
  <si>
    <r>
      <t>H</t>
    </r>
    <r>
      <rPr>
        <vertAlign val="subscript"/>
        <sz val="11"/>
        <rFont val="Times New Roman"/>
        <family val="1"/>
      </rPr>
      <t>2</t>
    </r>
    <r>
      <rPr>
        <sz val="11"/>
        <rFont val="Times New Roman"/>
        <family val="1"/>
      </rPr>
      <t>O</t>
    </r>
    <r>
      <rPr>
        <vertAlign val="subscript"/>
        <sz val="11"/>
        <rFont val="Times New Roman"/>
        <family val="1"/>
      </rPr>
      <t>2</t>
    </r>
  </si>
  <si>
    <t>entfällt</t>
  </si>
  <si>
    <t>Sonstiges Oxidationsmittel</t>
  </si>
  <si>
    <t>Messverfahren</t>
  </si>
  <si>
    <t>Flammen-AAS</t>
  </si>
  <si>
    <t>Flammenemmission</t>
  </si>
  <si>
    <t>ICP-OES</t>
  </si>
  <si>
    <t>CV-AAS</t>
  </si>
  <si>
    <t>Flammenphotometrie</t>
  </si>
  <si>
    <t>Ionenchromatographie</t>
  </si>
  <si>
    <t>ICP-AES</t>
  </si>
  <si>
    <t>Verfahren</t>
  </si>
  <si>
    <t>§ 64 LFGB Nr. L 00.00-19/1 (auch modifiziert)</t>
  </si>
  <si>
    <t>§ 64 LFGB Nr. L 00.00-19/2 (auch modifiziert)</t>
  </si>
  <si>
    <t>§ 64 LFGB Nr. L 17.00-17 (auch modifiziert)</t>
  </si>
  <si>
    <t>§ 64 LFGB Nr. L 26.11.03-10a (auch modifiziert)</t>
  </si>
  <si>
    <t>§ 64 LFGB Nr. L 26.26-10 (auch modifiziert)</t>
  </si>
  <si>
    <t>§ 64 LFGB Nr. L 31.00-10 (DIN EN 1134) (auch modifiziert)</t>
  </si>
  <si>
    <t>§ 64 LFGB Nr. L 49.00-2 (auch modifiziert)</t>
  </si>
  <si>
    <t>§ 64 LFGB Nr. 31.00-6 (auch modifiziert)</t>
  </si>
  <si>
    <t>§ 64 LFGB Nr. L 07.00-56 (auch modifiziert)</t>
  </si>
  <si>
    <t>§ 64 LFGB Nr. L 00.00-144 (auch modifiziert)</t>
  </si>
  <si>
    <t>§ 64 LFGB Nr. F 0042 (auch modifiziert)</t>
  </si>
  <si>
    <t>DIN ISO 9964-3:1996-08 (auch modifiziert)</t>
  </si>
  <si>
    <t>BS ISO 8070:2007 (auch modifiziert)</t>
  </si>
  <si>
    <t>Rauscher: Untersuchung von Lebensmitteln, VEB Fachbuchverlag Leipzig (1972)</t>
  </si>
  <si>
    <t>Schweizerisches Lebensmittelbuch, Kapitel 45</t>
  </si>
  <si>
    <t>AOAC Official Method 975.03 Atomic Absorbtion Spectrophotometric Method</t>
  </si>
  <si>
    <t>DIN EN ISO 15763</t>
  </si>
  <si>
    <t>Beschreibung der verwendeten Analysenverfahren (3)</t>
  </si>
  <si>
    <t>Aufschlussprinzip</t>
  </si>
  <si>
    <t>verwendete Säure (1)</t>
  </si>
  <si>
    <t>verwendete Säure (2)</t>
  </si>
  <si>
    <t>Messprinzip</t>
  </si>
  <si>
    <t>Verfahren / Literatur</t>
  </si>
  <si>
    <t>Oxida-tionsmittel</t>
  </si>
  <si>
    <t>Mess-
prinzip</t>
  </si>
  <si>
    <t>Proben-
einwaage</t>
  </si>
  <si>
    <t>Vewendete Säuren</t>
  </si>
  <si>
    <t>Parameter 17</t>
  </si>
  <si>
    <t>Aufschluss-
prinzip</t>
  </si>
  <si>
    <t>Hinweis zum Natrium</t>
  </si>
  <si>
    <t>Verfahren /
Literatur</t>
  </si>
  <si>
    <t>verwendete Säuren</t>
  </si>
  <si>
    <t>Die Daten zum Parameter Natrium werden in die Spalten F bis L geschrieben (analog rechts)</t>
  </si>
  <si>
    <t>Geben Sie Ihre Ergebnisse mit den in Spalte 3 aufgeführten signifikanten Stellen an. Beispiele hierzu sind in "Hinweise1" enthalten 
(bei Gehalten unter 0,010 g/100 g genügt die Angabe von 2 signifikanten Stellen).
Report your results with in column 3 shown significant numbers (there are some examples in sheet "hints1")
(for concentrations below 0.010 g/100 g reporting of results with 2 significant numbers is suitable).</t>
  </si>
  <si>
    <t>§ 64 LFGB Nr.L 18.00-23</t>
  </si>
  <si>
    <t>NIR</t>
  </si>
  <si>
    <t>Enzymatisch mittels Thermo Fisher Scienc Gallery</t>
  </si>
  <si>
    <t>Nach SLMB Nr. 501, 2007 Bestimmung von Zucker in Zuckerarten, gaschromatographisch</t>
  </si>
  <si>
    <t>Verseifung mittels KOH, GC-FID</t>
  </si>
  <si>
    <t>Megazyme K-TDFR Enzyme Assay Kit</t>
  </si>
  <si>
    <t>§ 64 LFGB Nr. L 00.00-135 (auch modifiziert)</t>
  </si>
  <si>
    <t>Ionenselektive Elektrode</t>
  </si>
  <si>
    <t>Rohprotein (N * 6,25)</t>
  </si>
  <si>
    <t>aw-Wert</t>
  </si>
  <si>
    <t>2 (3)</t>
  </si>
  <si>
    <t>Bitte eingeben - Please, type in</t>
  </si>
  <si>
    <t>Parameter 18</t>
  </si>
  <si>
    <t>Hausverfahren (bitte Prinzip angeben)</t>
  </si>
  <si>
    <t>Messung mittels AquaLab Pre (Decagon)</t>
  </si>
  <si>
    <t>Messung mit aw-Wert Messgerät Testo 650</t>
  </si>
  <si>
    <t>Aquaspector bei 20 °C</t>
  </si>
  <si>
    <t>Hygrometrie</t>
  </si>
  <si>
    <t>ISO 21807 (auch modifiziert)</t>
  </si>
  <si>
    <t>AquaLab 4</t>
  </si>
  <si>
    <t>J Kraemer, Lebensmittel-Mikrobiologie (1992): 108; Verlag Eugen Ulmer Stuttgart</t>
  </si>
  <si>
    <t>Lufft aW-Wert-Messer</t>
  </si>
  <si>
    <t>Novasina LabMaster aw (elektrolytische Messzelle / Widerstandsmessung)</t>
  </si>
  <si>
    <t>Direktmessung im Wasseraktivitätsmessgerät SE aw LAB</t>
  </si>
  <si>
    <t>Schweizerisches Lebensmittelbuch 64.7 (auch modifiziert)</t>
  </si>
  <si>
    <t>ISO 6731</t>
  </si>
  <si>
    <t>§ 64 LFGB Nr. L 01.00-77</t>
  </si>
  <si>
    <t>§ 64 LFGB Nr. L 01.00-77, modifiziert</t>
  </si>
  <si>
    <t>Dampfraum GC FID</t>
  </si>
  <si>
    <t>DGF C-VI 11d mod. GC-MS</t>
  </si>
  <si>
    <t>DGF C-VI 11d</t>
  </si>
  <si>
    <t>SLMB Methode Nr. 467.1 (enzymatisch)</t>
  </si>
  <si>
    <t>Food-PA 688, GC-FID</t>
  </si>
  <si>
    <t>§ 64 LFGB Nr. L 07.00-5/1</t>
  </si>
  <si>
    <t>§ 64 LFGB Nr. L 07.00-5/1, modifiziert</t>
  </si>
  <si>
    <t>V.1</t>
  </si>
  <si>
    <t>Butterfett, berechnet über HBSZ</t>
  </si>
  <si>
    <t>Butterfett, berechnet über Buttersäure</t>
  </si>
  <si>
    <t>Butterfett, berechnet
über Buttersäuremethylester</t>
  </si>
  <si>
    <t>§ 64 LFGB Nr. L 16.01-1</t>
  </si>
  <si>
    <t>§ 64 LFGB Nr. L 16.01-1, modifiziert</t>
  </si>
  <si>
    <t>E</t>
  </si>
  <si>
    <t>GC</t>
  </si>
  <si>
    <t>Chrom</t>
  </si>
  <si>
    <t>DIN EN 15621 (auch modifiziert)</t>
  </si>
  <si>
    <t>Thermometrische Titration</t>
  </si>
  <si>
    <t>Direktmessung am Wasseraktivitätsgerät awTherm Rotronic</t>
  </si>
  <si>
    <t>Schweizerisches Lebensmittelbuch 270.1; Veresterung mit Natriummethylat; GC-FID</t>
  </si>
  <si>
    <t>DGF C III-8 (1997),auch  modifiziert</t>
  </si>
  <si>
    <t>Trockenmasse</t>
  </si>
  <si>
    <t>Fett, gesättigte Fettsäuren</t>
  </si>
  <si>
    <t>Fett, gesättigt</t>
  </si>
  <si>
    <t>gesättigt</t>
  </si>
  <si>
    <t>Einfach ungesättigte Fettsäuren</t>
  </si>
  <si>
    <t>Mehrfach ungesättige Fettsäuren</t>
  </si>
  <si>
    <t>aus der Fettsäureverteilung und dem bestimmten Fettgehalt</t>
  </si>
  <si>
    <t>§ 64 LFGB Nr. L 13.00-26/27, auch modifiziert</t>
  </si>
  <si>
    <t>DGF- Einheitsmethode C-VI 10a (00) und C-VI 11e (98)</t>
  </si>
  <si>
    <t>Parameter 19</t>
  </si>
  <si>
    <t>Novasina Labswift aw</t>
  </si>
  <si>
    <t>Humimeter RH2</t>
  </si>
  <si>
    <t>§ 64 LFGB Nr. L 16.00-5</t>
  </si>
  <si>
    <t>§ 64 LFGB Nr. L 16.00-5, modifiziert</t>
  </si>
  <si>
    <t>GC-MS: DGF C-VI 10 a (00), DGF C-VI 11d (98)</t>
  </si>
  <si>
    <t>ISO 15885 : 2002-11</t>
  </si>
  <si>
    <t>EN ISO 12966-2 und -4</t>
  </si>
  <si>
    <t>ISO 15885: 2002-11</t>
  </si>
  <si>
    <t>§ 64 LFGB Nr. L 07.00-24</t>
  </si>
  <si>
    <t>§ 64 LFGB Nr. L 07.00-24, modifziert</t>
  </si>
  <si>
    <t>DIN EN 16943 (auch modifiziert)</t>
  </si>
  <si>
    <t>Hinweise zum Erfassen und Einsenden der Untersuchungsergebnisse</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</si>
  <si>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</si>
  <si>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</si>
  <si>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</si>
  <si>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</si>
  <si>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</si>
  <si>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</si>
  <si>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</si>
  <si>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</si>
  <si>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</si>
  <si>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</si>
  <si>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</si>
  <si>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</si>
  <si>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</si>
  <si>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Zur Bestimmung der Parameter sollen zwei vollständig getrennte Analysengänge durchgeführt werden. Verwenden Sie für die Analysengänge 1 und 2 Probenmaterial aus verschiedenen Probeneinheiten.</t>
  </si>
  <si>
    <t>§ 64 LFGB Nrn. L06.00-4 / L 06.00-9 (auch modifiziert)</t>
  </si>
  <si>
    <t>DIN EN ISO 11885 (auch modifiziert)</t>
  </si>
  <si>
    <t>DIN EN ISO 7980 DEV 3a (auch modifiziert)</t>
  </si>
  <si>
    <t>DIN 38406 E 13 (auch modifiziert)</t>
  </si>
  <si>
    <t>DIN 38406 E 14 (auch modifiziert)</t>
  </si>
  <si>
    <t>DIN 38406 E 29 (auch modifiziert)</t>
  </si>
  <si>
    <t>DIN ISO 11047 (auch modifiziert)</t>
  </si>
  <si>
    <t>EN 15505 (auch modifiziert)</t>
  </si>
  <si>
    <t>DIN EN ISO 15510 (auch modifiziert)</t>
  </si>
  <si>
    <t>DIN EN ISO 17294-2 (auch modifiziert)</t>
  </si>
  <si>
    <t>DIN EN ISO 14911 (auch modifiziert)</t>
  </si>
  <si>
    <t>VDLUA VII 2.2.2.6 (auch modifiziert)</t>
  </si>
  <si>
    <t>EPA 7010, 1998 (auch modifiziert)</t>
  </si>
  <si>
    <t>AOAC 7000B, 1998 (auch modifiziert)</t>
  </si>
  <si>
    <t>AOAC Official Method 984.27 und 985.01 (auch modifiziert)</t>
  </si>
  <si>
    <t>AOAC 985.35 (auch modifiziert)</t>
  </si>
  <si>
    <t>AOAC 999.10, 2002 (auch modifiziert)</t>
  </si>
  <si>
    <t>§ 64 LFGB Nr.L 18.00-23, modifiziert</t>
  </si>
  <si>
    <t>VO (EG) Nr. 118/2010</t>
  </si>
  <si>
    <t>VO (EG) Nr. 900/2008</t>
  </si>
  <si>
    <t>ICP-MS (Chlorid)</t>
  </si>
  <si>
    <t>§ 64 LFGB Nr. L 03.00-11;2007-12</t>
  </si>
  <si>
    <t>§ 64 LFGB Nr. L 03.00-11;2007-12, modifiziert</t>
  </si>
  <si>
    <t>§ 64 LFGB Nr. L 17.00-12</t>
  </si>
  <si>
    <t>§ 64 LFGB Nr. L 17.00-12, modifiziert</t>
  </si>
  <si>
    <t>Methode A 1 VO (EWG) Nr. 1265/69</t>
  </si>
  <si>
    <t>Rotronic Hygropalm 23-AW</t>
  </si>
  <si>
    <t>Applikation Rotronic für AwTherm (2015-11)</t>
  </si>
  <si>
    <t>Messung mit aw-Wert Meßgerät Rotronic Hygrolab 3 mit AW-DIO-Wasseraktivitätsfühler</t>
  </si>
  <si>
    <t>ISO 18787</t>
  </si>
  <si>
    <t>§ 64 LFGB Nr. L 26.04-1 (potentiometrisch)</t>
  </si>
  <si>
    <t>§ 64 LFGB Nr. L 26.04-1 (potentiometrisch), modifiziert</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</si>
</sst>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White]#,##0;[Red]\-#,##0\ _€"/>
  </numFmts>
  <fonts count="40"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sz val="10"/>
      <name val="Times New Roman"/>
      <family val="1"/>
    </font>
    <font>
      <sz val="14"/>
      <color indexed="9"/>
      <name val="Times New Roman"/>
      <family val="1"/>
    </font>
    <font>
      <sz val="11"/>
      <color indexed="9"/>
      <name val="Times New Roman"/>
      <family val="1"/>
    </font>
    <font>
      <sz val="13"/>
      <name val="Times New Roman"/>
      <family val="1"/>
    </font>
    <font>
      <sz val="13"/>
      <color indexed="9"/>
      <name val="Times New Roman"/>
      <family val="1"/>
    </font>
    <font>
      <b/>
      <sz val="11"/>
      <name val="Times New Roman"/>
      <family val="1"/>
    </font>
    <font>
      <sz val="12"/>
      <color indexed="10"/>
      <name val="Times New Roman"/>
      <family val="1"/>
    </font>
    <font>
      <sz val="9"/>
      <name val="Times New Roman"/>
      <family val="1"/>
    </font>
    <font>
      <sz val="12"/>
      <color indexed="9"/>
      <name val="Times New Roman"/>
      <family val="1"/>
    </font>
    <font>
      <u/>
      <sz val="10"/>
      <name val="Times New Roman"/>
      <family val="1"/>
    </font>
    <font>
      <b/>
      <sz val="13"/>
      <color indexed="10"/>
      <name val="Times New Roman"/>
      <family val="1"/>
    </font>
    <font>
      <sz val="10"/>
      <color indexed="81"/>
      <name val="Times New Roman"/>
      <family val="1"/>
    </font>
    <font>
      <sz val="10"/>
      <name val="Symbol"/>
      <family val="1"/>
      <charset val="2"/>
    </font>
    <font>
      <u/>
      <sz val="11"/>
      <name val="Times New Roman"/>
      <family val="1"/>
    </font>
    <font>
      <i/>
      <vertAlign val="subscript"/>
      <sz val="11"/>
      <name val="Times New Roman"/>
      <family val="1"/>
    </font>
    <font>
      <sz val="11"/>
      <color indexed="12"/>
      <name val="Times New Roman"/>
      <family val="1"/>
    </font>
    <font>
      <sz val="10"/>
      <name val="Arial"/>
      <family val="2"/>
    </font>
    <font>
      <vertAlign val="subscript"/>
      <sz val="11"/>
      <name val="Times New Roman"/>
      <family val="1"/>
    </font>
    <font>
      <sz val="12"/>
      <color theme="0"/>
      <name val="Times New Roman"/>
      <family val="1"/>
    </font>
    <font>
      <sz val="11"/>
      <color theme="0"/>
      <name val="Times New Roman"/>
      <family val="1"/>
    </font>
    <font>
      <sz val="12"/>
      <color rgb="FFFF0000"/>
      <name val="Times New Roman"/>
      <family val="1"/>
    </font>
    <font>
      <sz val="4"/>
      <color theme="0"/>
      <name val="Times New Roman"/>
      <family val="1"/>
    </font>
    <font>
      <sz val="11"/>
      <color indexed="8"/>
      <name val="Calibri"/>
      <family val="2"/>
    </font>
    <font>
      <sz val="11"/>
      <color indexed="9"/>
      <name val="Calibri"/>
      <family val="2"/>
    </font>
  </fonts>
  <fills count="14">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ck">
        <color indexed="17"/>
      </top>
      <bottom style="thin">
        <color indexed="17"/>
      </bottom>
      <diagonal/>
    </border>
    <border>
      <left style="thin">
        <color indexed="64"/>
      </left>
      <right style="thin">
        <color indexed="64"/>
      </right>
      <top/>
      <bottom style="thin">
        <color indexed="64"/>
      </bottom>
      <diagonal/>
    </border>
    <border>
      <left/>
      <right/>
      <top style="thin">
        <color indexed="17"/>
      </top>
      <bottom/>
      <diagonal/>
    </border>
    <border>
      <left/>
      <right/>
      <top/>
      <bottom style="thin">
        <color indexed="64"/>
      </bottom>
      <diagonal/>
    </border>
  </borders>
  <cellStyleXfs count="26">
    <xf numFmtId="0" fontId="0" fillId="0" borderId="0"/>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5" fillId="0" borderId="0"/>
    <xf numFmtId="0" fontId="32" fillId="0" borderId="0"/>
    <xf numFmtId="0" fontId="32" fillId="0" borderId="0"/>
    <xf numFmtId="0" fontId="5" fillId="0" borderId="0"/>
    <xf numFmtId="0" fontId="38" fillId="5" borderId="0" applyNumberFormat="0" applyBorder="0" applyAlignment="0" applyProtection="0"/>
    <xf numFmtId="0" fontId="38" fillId="6" borderId="0" applyNumberFormat="0" applyBorder="0" applyAlignment="0" applyProtection="0"/>
    <xf numFmtId="0" fontId="38" fillId="7" borderId="0" applyNumberFormat="0" applyBorder="0" applyAlignment="0" applyProtection="0"/>
    <xf numFmtId="0" fontId="38" fillId="5" borderId="0" applyNumberFormat="0" applyBorder="0" applyAlignment="0" applyProtection="0"/>
    <xf numFmtId="0" fontId="38" fillId="8" borderId="0" applyNumberFormat="0" applyBorder="0" applyAlignment="0" applyProtection="0"/>
    <xf numFmtId="0" fontId="38" fillId="6" borderId="0" applyNumberFormat="0" applyBorder="0" applyAlignment="0" applyProtection="0"/>
    <xf numFmtId="0" fontId="38" fillId="9" borderId="0" applyNumberFormat="0" applyBorder="0" applyAlignment="0" applyProtection="0"/>
    <xf numFmtId="0" fontId="38" fillId="10" borderId="0" applyNumberFormat="0" applyBorder="0" applyAlignment="0" applyProtection="0"/>
    <xf numFmtId="0" fontId="38" fillId="11" borderId="0" applyNumberFormat="0" applyBorder="0" applyAlignment="0" applyProtection="0"/>
    <xf numFmtId="0" fontId="38" fillId="9" borderId="0" applyNumberFormat="0" applyBorder="0" applyAlignment="0" applyProtection="0"/>
    <xf numFmtId="0" fontId="38" fillId="12" borderId="0" applyNumberFormat="0" applyBorder="0" applyAlignment="0" applyProtection="0"/>
    <xf numFmtId="0" fontId="38" fillId="6" borderId="0" applyNumberFormat="0" applyBorder="0" applyAlignment="0" applyProtection="0"/>
    <xf numFmtId="0" fontId="39" fillId="13" borderId="0" applyNumberFormat="0" applyBorder="0" applyAlignment="0" applyProtection="0"/>
    <xf numFmtId="0" fontId="39" fillId="10" borderId="0" applyNumberFormat="0" applyBorder="0" applyAlignment="0" applyProtection="0"/>
    <xf numFmtId="0" fontId="39" fillId="11" borderId="0" applyNumberFormat="0" applyBorder="0" applyAlignment="0" applyProtection="0"/>
    <xf numFmtId="0" fontId="39" fillId="9" borderId="0" applyNumberFormat="0" applyBorder="0" applyAlignment="0" applyProtection="0"/>
    <xf numFmtId="0" fontId="39" fillId="13" borderId="0" applyNumberFormat="0" applyBorder="0" applyAlignment="0" applyProtection="0"/>
    <xf numFmtId="0" fontId="39" fillId="6" borderId="0" applyNumberFormat="0" applyBorder="0" applyAlignment="0" applyProtection="0"/>
    <xf numFmtId="0" fontId="5" fillId="0" borderId="0"/>
  </cellStyleXfs>
  <cellXfs count="188">
    <xf numFmtId="0" fontId="0" fillId="0" borderId="0" xfId="0"/>
    <xf numFmtId="0" fontId="4" fillId="0" borderId="0" xfId="0" applyFont="1"/>
    <xf numFmtId="0" fontId="0" fillId="2" borderId="0" xfId="0" applyFill="1"/>
    <xf numFmtId="0" fontId="8" fillId="0" borderId="0" xfId="0" applyFont="1"/>
    <xf numFmtId="0" fontId="0" fillId="2" borderId="0" xfId="0" applyFill="1" applyAlignment="1">
      <alignment horizontal="center"/>
    </xf>
    <xf numFmtId="0" fontId="4" fillId="3" borderId="0" xfId="0" applyFont="1" applyFill="1" applyProtection="1"/>
    <xf numFmtId="0" fontId="15" fillId="3" borderId="0" xfId="1" applyFont="1" applyFill="1" applyAlignment="1" applyProtection="1">
      <alignment horizontal="justify"/>
    </xf>
    <xf numFmtId="0" fontId="4" fillId="3" borderId="1" xfId="0" applyFont="1" applyFill="1" applyBorder="1" applyAlignment="1" applyProtection="1">
      <alignment horizontal="left" vertical="top" wrapText="1"/>
    </xf>
    <xf numFmtId="0" fontId="4" fillId="3" borderId="1" xfId="0" applyFont="1" applyFill="1" applyBorder="1" applyAlignment="1" applyProtection="1">
      <alignment horizontal="center" vertical="top" wrapText="1"/>
    </xf>
    <xf numFmtId="0" fontId="4" fillId="3"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7" fillId="0" borderId="0" xfId="0" applyFont="1" applyFill="1" applyBorder="1" applyAlignment="1" applyProtection="1">
      <alignment vertical="center"/>
      <protection hidden="1"/>
    </xf>
    <xf numFmtId="0" fontId="0" fillId="0" borderId="0" xfId="0" applyFill="1" applyBorder="1" applyAlignment="1" applyProtection="1">
      <alignment vertical="center"/>
      <protection hidden="1"/>
    </xf>
    <xf numFmtId="0" fontId="11" fillId="4" borderId="0" xfId="0" applyFont="1" applyFill="1" applyBorder="1" applyAlignment="1" applyProtection="1">
      <alignment vertical="center"/>
      <protection hidden="1"/>
    </xf>
    <xf numFmtId="0" fontId="18" fillId="0" borderId="0" xfId="0" applyFont="1" applyFill="1" applyBorder="1" applyProtection="1">
      <protection hidden="1"/>
    </xf>
    <xf numFmtId="0" fontId="5" fillId="0" borderId="0" xfId="0" applyFont="1" applyProtection="1">
      <protection hidden="1"/>
    </xf>
    <xf numFmtId="0" fontId="4" fillId="0" borderId="0" xfId="0" applyFont="1" applyProtection="1">
      <protection hidden="1"/>
    </xf>
    <xf numFmtId="0" fontId="5" fillId="0" borderId="2" xfId="0" applyFont="1" applyBorder="1" applyAlignment="1" applyProtection="1">
      <alignment horizontal="justify" vertical="top" wrapText="1"/>
      <protection hidden="1"/>
    </xf>
    <xf numFmtId="0" fontId="4" fillId="0" borderId="0" xfId="0" applyFont="1" applyAlignment="1" applyProtection="1">
      <alignment horizontal="justify" vertical="top" wrapText="1"/>
      <protection hidden="1"/>
    </xf>
    <xf numFmtId="0" fontId="16" fillId="0" borderId="0" xfId="0" applyFont="1" applyAlignment="1" applyProtection="1">
      <alignment wrapText="1"/>
      <protection hidden="1"/>
    </xf>
    <xf numFmtId="0" fontId="5" fillId="0" borderId="0" xfId="0" applyFont="1" applyAlignment="1" applyProtection="1">
      <alignment horizontal="justify" vertical="top" wrapText="1"/>
      <protection hidden="1"/>
    </xf>
    <xf numFmtId="0" fontId="4" fillId="0" borderId="2" xfId="0" applyFont="1" applyBorder="1" applyAlignment="1" applyProtection="1">
      <alignment horizontal="justify" vertical="top" wrapText="1"/>
      <protection hidden="1"/>
    </xf>
    <xf numFmtId="0" fontId="4" fillId="0" borderId="0" xfId="0" applyFont="1" applyAlignment="1" applyProtection="1">
      <alignment wrapText="1"/>
      <protection hidden="1"/>
    </xf>
    <xf numFmtId="0" fontId="5" fillId="0" borderId="0" xfId="0" applyFont="1" applyProtection="1">
      <protection locked="0" hidden="1"/>
    </xf>
    <xf numFmtId="0" fontId="4" fillId="0" borderId="0" xfId="0" applyFont="1" applyProtection="1">
      <protection locked="0" hidden="1"/>
    </xf>
    <xf numFmtId="0" fontId="5" fillId="0" borderId="3" xfId="0" applyFont="1" applyBorder="1" applyAlignment="1">
      <alignment vertical="top" wrapText="1"/>
    </xf>
    <xf numFmtId="0" fontId="19" fillId="0" borderId="0" xfId="0" applyFont="1" applyFill="1" applyBorder="1" applyProtection="1">
      <protection hidden="1"/>
    </xf>
    <xf numFmtId="0" fontId="17" fillId="0" borderId="0" xfId="0" applyFont="1" applyFill="1" applyBorder="1" applyProtection="1">
      <protection hidden="1"/>
    </xf>
    <xf numFmtId="0" fontId="16" fillId="0" borderId="0" xfId="0" applyFont="1" applyAlignment="1">
      <alignment horizontal="justify" vertical="top" wrapText="1"/>
    </xf>
    <xf numFmtId="0" fontId="16" fillId="0" borderId="0" xfId="0" applyFont="1" applyAlignment="1">
      <alignment wrapText="1"/>
    </xf>
    <xf numFmtId="0" fontId="5" fillId="0" borderId="3" xfId="0" applyFont="1" applyBorder="1" applyAlignment="1" applyProtection="1">
      <alignment vertical="top" wrapText="1"/>
      <protection hidden="1"/>
    </xf>
    <xf numFmtId="0" fontId="5" fillId="0" borderId="0" xfId="0" applyFont="1" applyAlignment="1" applyProtection="1">
      <alignment wrapText="1"/>
      <protection hidden="1"/>
    </xf>
    <xf numFmtId="0" fontId="4" fillId="0" borderId="0" xfId="0" applyFont="1" applyAlignment="1" applyProtection="1">
      <alignment horizontal="left" wrapText="1"/>
      <protection hidden="1"/>
    </xf>
    <xf numFmtId="49" fontId="0" fillId="2" borderId="0" xfId="0" applyNumberFormat="1" applyFill="1" applyAlignment="1">
      <alignment horizontal="center"/>
    </xf>
    <xf numFmtId="14" fontId="0" fillId="2" borderId="0" xfId="0" applyNumberFormat="1" applyFill="1" applyAlignment="1">
      <alignment horizontal="center"/>
    </xf>
    <xf numFmtId="2" fontId="22" fillId="3" borderId="1" xfId="0" applyNumberFormat="1" applyFont="1" applyFill="1" applyBorder="1" applyAlignment="1" applyProtection="1">
      <alignment horizontal="center" vertical="top" wrapText="1"/>
    </xf>
    <xf numFmtId="0" fontId="0" fillId="0" borderId="0" xfId="0" applyProtection="1"/>
    <xf numFmtId="0" fontId="21" fillId="0" borderId="0" xfId="0" applyFont="1" applyProtection="1"/>
    <xf numFmtId="0" fontId="5" fillId="4" borderId="1" xfId="0" applyFont="1" applyFill="1" applyBorder="1" applyAlignment="1" applyProtection="1">
      <alignment horizontal="left" vertical="top" wrapText="1"/>
    </xf>
    <xf numFmtId="0" fontId="23" fillId="3" borderId="0" xfId="0" applyFont="1" applyFill="1" applyBorder="1" applyProtection="1">
      <protection hidden="1"/>
    </xf>
    <xf numFmtId="0" fontId="22" fillId="0" borderId="0" xfId="0" applyFont="1" applyFill="1" applyBorder="1" applyAlignment="1" applyProtection="1">
      <alignment vertical="center"/>
      <protection hidden="1"/>
    </xf>
    <xf numFmtId="0" fontId="4" fillId="0" borderId="0" xfId="0" applyFont="1" applyAlignment="1">
      <alignment horizontal="justify" vertical="top" wrapText="1"/>
    </xf>
    <xf numFmtId="0" fontId="5" fillId="0" borderId="0" xfId="0" applyFont="1" applyAlignment="1">
      <alignment horizontal="justify" vertical="top" wrapText="1"/>
    </xf>
    <xf numFmtId="0" fontId="4" fillId="0" borderId="0" xfId="0" applyFont="1" applyBorder="1" applyAlignment="1">
      <alignment vertical="center" wrapText="1"/>
    </xf>
    <xf numFmtId="0" fontId="4" fillId="0" borderId="0" xfId="0" applyFont="1" applyFill="1" applyBorder="1" applyProtection="1">
      <protection hidden="1"/>
    </xf>
    <xf numFmtId="0" fontId="4" fillId="0" borderId="0" xfId="0" applyFont="1" applyFill="1" applyBorder="1" applyAlignment="1" applyProtection="1">
      <alignment wrapText="1"/>
      <protection hidden="1"/>
    </xf>
    <xf numFmtId="0" fontId="4" fillId="0" borderId="0" xfId="0" applyFont="1" applyFill="1" applyBorder="1" applyAlignment="1" applyProtection="1">
      <alignment horizontal="center" vertical="center"/>
      <protection hidden="1"/>
    </xf>
    <xf numFmtId="0" fontId="4" fillId="4" borderId="0" xfId="0" applyFont="1" applyFill="1" applyBorder="1" applyAlignment="1" applyProtection="1">
      <alignment vertical="center" wrapText="1"/>
      <protection hidden="1"/>
    </xf>
    <xf numFmtId="0" fontId="22" fillId="4" borderId="0" xfId="0" applyFont="1" applyFill="1" applyBorder="1" applyAlignment="1" applyProtection="1">
      <alignment vertical="center"/>
      <protection hidden="1"/>
    </xf>
    <xf numFmtId="0" fontId="4" fillId="4" borderId="0" xfId="0" applyFont="1" applyFill="1" applyBorder="1" applyAlignment="1" applyProtection="1">
      <alignment wrapText="1"/>
      <protection hidden="1"/>
    </xf>
    <xf numFmtId="0" fontId="4" fillId="0" borderId="0" xfId="0" applyFont="1" applyFill="1" applyBorder="1" applyAlignment="1" applyProtection="1">
      <alignment horizontal="center" vertical="center" wrapText="1"/>
      <protection hidden="1"/>
    </xf>
    <xf numFmtId="0" fontId="5" fillId="0" borderId="0" xfId="0" applyFont="1"/>
    <xf numFmtId="14" fontId="26" fillId="0" borderId="0" xfId="0" applyNumberFormat="1" applyFont="1" applyFill="1" applyBorder="1" applyAlignment="1" applyProtection="1">
      <alignment horizontal="left"/>
      <protection hidden="1"/>
    </xf>
    <xf numFmtId="0" fontId="19" fillId="0" borderId="0" xfId="0" applyFont="1" applyFill="1" applyBorder="1" applyAlignment="1" applyProtection="1">
      <alignment horizontal="center" vertical="center"/>
      <protection hidden="1"/>
    </xf>
    <xf numFmtId="0" fontId="16" fillId="0" borderId="0" xfId="0" applyFont="1" applyAlignment="1">
      <alignment horizontal="left" vertical="top" wrapText="1"/>
    </xf>
    <xf numFmtId="0" fontId="24" fillId="0" borderId="0" xfId="0" applyFont="1" applyFill="1" applyBorder="1" applyAlignment="1" applyProtection="1">
      <alignment horizontal="center" vertical="center"/>
      <protection hidden="1"/>
    </xf>
    <xf numFmtId="0" fontId="4" fillId="0" borderId="2" xfId="0" applyFont="1" applyBorder="1" applyAlignment="1">
      <alignment horizontal="justify" vertical="top" wrapText="1"/>
    </xf>
    <xf numFmtId="0" fontId="20" fillId="0" borderId="0" xfId="0" applyFont="1" applyFill="1" applyBorder="1" applyAlignment="1" applyProtection="1">
      <alignment horizontal="center" vertical="center"/>
      <protection hidden="1"/>
    </xf>
    <xf numFmtId="0" fontId="4" fillId="0" borderId="0" xfId="0" applyFont="1" applyAlignment="1" applyProtection="1">
      <alignment horizontal="left"/>
      <protection locked="0" hidden="1"/>
    </xf>
    <xf numFmtId="0" fontId="4" fillId="0" borderId="2" xfId="0" applyFont="1" applyBorder="1" applyAlignment="1" applyProtection="1">
      <alignment horizontal="left" vertical="top" wrapText="1"/>
      <protection hidden="1"/>
    </xf>
    <xf numFmtId="0" fontId="5" fillId="0" borderId="0" xfId="0" applyFont="1" applyAlignment="1" applyProtection="1">
      <alignment horizontal="left" vertical="top" wrapText="1"/>
      <protection hidden="1"/>
    </xf>
    <xf numFmtId="0" fontId="4" fillId="0" borderId="0" xfId="0" applyFont="1" applyAlignment="1" applyProtection="1">
      <alignment horizontal="left"/>
      <protection hidden="1"/>
    </xf>
    <xf numFmtId="0" fontId="5" fillId="0" borderId="0" xfId="0" applyFont="1" applyAlignment="1" applyProtection="1">
      <alignment horizontal="left"/>
      <protection locked="0" hidden="1"/>
    </xf>
    <xf numFmtId="0" fontId="5" fillId="0" borderId="2" xfId="0" applyFont="1" applyBorder="1" applyAlignment="1" applyProtection="1">
      <alignment horizontal="left" vertical="top" wrapText="1"/>
      <protection hidden="1"/>
    </xf>
    <xf numFmtId="0" fontId="5" fillId="0" borderId="0" xfId="0" applyFont="1" applyAlignment="1">
      <alignment horizontal="left" vertical="top" wrapText="1"/>
    </xf>
    <xf numFmtId="0" fontId="4" fillId="0" borderId="0" xfId="0" applyFont="1" applyAlignment="1">
      <alignment horizontal="left" vertical="top" wrapText="1"/>
    </xf>
    <xf numFmtId="0" fontId="5" fillId="0" borderId="0" xfId="0" applyFont="1" applyAlignment="1" applyProtection="1">
      <alignment horizontal="left"/>
      <protection hidden="1"/>
    </xf>
    <xf numFmtId="0" fontId="7" fillId="4" borderId="0" xfId="0" applyFont="1" applyFill="1" applyBorder="1" applyProtection="1">
      <protection hidden="1"/>
    </xf>
    <xf numFmtId="0" fontId="0" fillId="4" borderId="0" xfId="0" applyFill="1" applyBorder="1" applyAlignment="1" applyProtection="1">
      <alignment vertical="center"/>
      <protection hidden="1"/>
    </xf>
    <xf numFmtId="0" fontId="19" fillId="0" borderId="0" xfId="0" applyFont="1" applyFill="1" applyBorder="1" applyAlignment="1" applyProtection="1">
      <alignment vertical="center"/>
      <protection hidden="1"/>
    </xf>
    <xf numFmtId="0" fontId="24" fillId="0" borderId="0" xfId="0" applyFont="1" applyProtection="1">
      <protection hidden="1"/>
    </xf>
    <xf numFmtId="0" fontId="0" fillId="3" borderId="0" xfId="0" applyFill="1" applyBorder="1"/>
    <xf numFmtId="0" fontId="8" fillId="0" borderId="0" xfId="0" applyFont="1" applyAlignment="1">
      <alignment vertical="center"/>
    </xf>
    <xf numFmtId="0" fontId="0" fillId="0" borderId="0" xfId="0" applyAlignment="1">
      <alignment vertical="center"/>
    </xf>
    <xf numFmtId="0" fontId="21" fillId="0" borderId="0" xfId="0" applyFont="1" applyAlignment="1">
      <alignment vertical="center"/>
    </xf>
    <xf numFmtId="49" fontId="0" fillId="2" borderId="0" xfId="0" applyNumberFormat="1" applyFill="1" applyAlignment="1" applyProtection="1">
      <alignment vertical="center"/>
      <protection locked="0"/>
    </xf>
    <xf numFmtId="0" fontId="11" fillId="0" borderId="0" xfId="0" applyFont="1" applyAlignment="1">
      <alignment vertical="center"/>
    </xf>
    <xf numFmtId="164" fontId="5" fillId="0" borderId="0" xfId="4" applyNumberFormat="1" applyFont="1"/>
    <xf numFmtId="0" fontId="31" fillId="0" borderId="0" xfId="0" applyFont="1" applyAlignment="1">
      <alignment horizontal="left" vertical="center" wrapText="1"/>
    </xf>
    <xf numFmtId="0" fontId="31" fillId="0" borderId="0" xfId="0" applyFont="1" applyAlignment="1">
      <alignment horizontal="left" vertical="center"/>
    </xf>
    <xf numFmtId="49" fontId="1" fillId="2" borderId="0" xfId="1" applyNumberFormat="1" applyFont="1" applyFill="1" applyAlignment="1" applyProtection="1">
      <alignment vertical="center"/>
      <protection locked="0"/>
    </xf>
    <xf numFmtId="164" fontId="5" fillId="0" borderId="0" xfId="5" applyNumberFormat="1" applyFont="1" applyAlignment="1">
      <alignment horizontal="left"/>
    </xf>
    <xf numFmtId="0" fontId="5" fillId="0" borderId="0" xfId="3" applyFont="1"/>
    <xf numFmtId="0" fontId="5" fillId="0" borderId="0" xfId="3" applyFont="1" applyAlignment="1">
      <alignment horizontal="center"/>
    </xf>
    <xf numFmtId="0" fontId="5" fillId="0" borderId="0" xfId="3"/>
    <xf numFmtId="0" fontId="21" fillId="0" borderId="0" xfId="3" applyFont="1"/>
    <xf numFmtId="0" fontId="5" fillId="0" borderId="0" xfId="3" applyProtection="1">
      <protection locked="0" hidden="1"/>
    </xf>
    <xf numFmtId="0" fontId="5" fillId="0" borderId="0" xfId="3" applyAlignment="1" applyProtection="1">
      <alignment horizontal="center"/>
      <protection locked="0" hidden="1"/>
    </xf>
    <xf numFmtId="0" fontId="5" fillId="0" borderId="0" xfId="3" applyAlignment="1">
      <alignment horizontal="center"/>
    </xf>
    <xf numFmtId="0" fontId="5" fillId="0" borderId="0" xfId="3" applyFont="1" applyFill="1"/>
    <xf numFmtId="0" fontId="5" fillId="0" borderId="0" xfId="3" applyFill="1" applyAlignment="1">
      <alignment horizontal="center"/>
    </xf>
    <xf numFmtId="0" fontId="5" fillId="0" borderId="0" xfId="3" applyFill="1"/>
    <xf numFmtId="0" fontId="8" fillId="4" borderId="0" xfId="3" applyFont="1" applyFill="1" applyBorder="1" applyProtection="1">
      <protection hidden="1"/>
    </xf>
    <xf numFmtId="0" fontId="5" fillId="4" borderId="0" xfId="3" applyFill="1" applyBorder="1" applyProtection="1">
      <protection hidden="1"/>
    </xf>
    <xf numFmtId="0" fontId="31" fillId="4" borderId="0" xfId="3" applyFont="1" applyFill="1" applyBorder="1" applyProtection="1">
      <protection hidden="1"/>
    </xf>
    <xf numFmtId="0" fontId="6" fillId="4" borderId="0" xfId="3" applyFont="1" applyFill="1" applyBorder="1" applyProtection="1">
      <protection hidden="1"/>
    </xf>
    <xf numFmtId="0" fontId="4" fillId="4" borderId="0" xfId="3" applyFont="1" applyFill="1" applyBorder="1" applyAlignment="1" applyProtection="1">
      <alignment vertical="center" wrapText="1"/>
      <protection hidden="1"/>
    </xf>
    <xf numFmtId="0" fontId="5" fillId="4" borderId="0" xfId="3" applyFont="1" applyFill="1" applyBorder="1" applyAlignment="1" applyProtection="1">
      <alignment vertical="center"/>
      <protection hidden="1"/>
    </xf>
    <xf numFmtId="0" fontId="1" fillId="4" borderId="0" xfId="1" applyFill="1" applyBorder="1" applyAlignment="1" applyProtection="1">
      <protection hidden="1"/>
    </xf>
    <xf numFmtId="0" fontId="11" fillId="4" borderId="0" xfId="3" applyFont="1" applyFill="1" applyBorder="1" applyAlignment="1" applyProtection="1">
      <alignment vertical="center"/>
      <protection hidden="1"/>
    </xf>
    <xf numFmtId="0" fontId="8" fillId="4" borderId="0" xfId="3" applyFont="1" applyFill="1" applyBorder="1" applyAlignment="1" applyProtection="1">
      <alignment vertical="center" wrapText="1"/>
      <protection hidden="1"/>
    </xf>
    <xf numFmtId="0" fontId="4" fillId="0" borderId="0" xfId="0" applyFont="1" applyBorder="1" applyAlignment="1">
      <alignment vertical="top" wrapText="1"/>
    </xf>
    <xf numFmtId="0" fontId="34" fillId="0" borderId="0" xfId="0" applyFont="1" applyBorder="1" applyAlignment="1">
      <alignment vertical="top" wrapText="1"/>
    </xf>
    <xf numFmtId="0" fontId="35" fillId="0" borderId="0" xfId="0" applyFont="1" applyFill="1" applyBorder="1" applyAlignment="1" applyProtection="1">
      <alignment horizontal="center" vertical="center"/>
      <protection hidden="1"/>
    </xf>
    <xf numFmtId="0" fontId="4" fillId="0" borderId="0" xfId="0" applyFont="1" applyFill="1" applyBorder="1" applyAlignment="1">
      <alignment vertical="center" wrapText="1"/>
    </xf>
    <xf numFmtId="49" fontId="4" fillId="2" borderId="0" xfId="0" applyNumberFormat="1" applyFont="1" applyFill="1" applyBorder="1" applyAlignment="1" applyProtection="1">
      <alignment horizontal="right"/>
      <protection locked="0"/>
    </xf>
    <xf numFmtId="49" fontId="4" fillId="2" borderId="0" xfId="0" applyNumberFormat="1" applyFont="1" applyFill="1" applyBorder="1" applyAlignment="1" applyProtection="1">
      <alignment vertical="center"/>
      <protection locked="0"/>
    </xf>
    <xf numFmtId="0" fontId="36" fillId="0" borderId="0" xfId="0" applyFont="1" applyFill="1" applyBorder="1" applyProtection="1">
      <protection hidden="1"/>
    </xf>
    <xf numFmtId="0" fontId="4" fillId="0" borderId="0" xfId="0" applyFont="1" applyFill="1" applyBorder="1" applyAlignment="1" applyProtection="1">
      <alignment vertical="center"/>
      <protection hidden="1"/>
    </xf>
    <xf numFmtId="0" fontId="24" fillId="0" borderId="0" xfId="0" applyFont="1" applyFill="1" applyBorder="1" applyAlignment="1" applyProtection="1">
      <alignment horizontal="left" vertical="center" wrapText="1"/>
      <protection hidden="1"/>
    </xf>
    <xf numFmtId="0" fontId="19" fillId="0" borderId="0" xfId="0" applyFont="1" applyFill="1" applyBorder="1" applyAlignment="1" applyProtection="1">
      <alignment vertical="center" wrapText="1"/>
      <protection hidden="1"/>
    </xf>
    <xf numFmtId="0" fontId="16" fillId="0" borderId="0" xfId="3" applyFont="1"/>
    <xf numFmtId="0" fontId="16" fillId="0" borderId="0" xfId="3" applyFont="1" applyProtection="1">
      <protection locked="0"/>
    </xf>
    <xf numFmtId="0" fontId="16" fillId="0" borderId="0" xfId="3" applyFont="1" applyAlignment="1" applyProtection="1">
      <alignment horizontal="left"/>
      <protection hidden="1"/>
    </xf>
    <xf numFmtId="0" fontId="16" fillId="0" borderId="2" xfId="3" applyFont="1" applyBorder="1" applyAlignment="1">
      <alignment horizontal="justify" vertical="top" wrapText="1"/>
    </xf>
    <xf numFmtId="0" fontId="16" fillId="0" borderId="0" xfId="3" applyFont="1" applyAlignment="1">
      <alignment horizontal="justify" vertical="top" wrapText="1"/>
    </xf>
    <xf numFmtId="0" fontId="16" fillId="0" borderId="4" xfId="3" applyFont="1" applyBorder="1" applyAlignment="1">
      <alignment horizontal="justify" vertical="top" wrapText="1"/>
    </xf>
    <xf numFmtId="0" fontId="16" fillId="0" borderId="4" xfId="3" applyFont="1" applyBorder="1" applyAlignment="1">
      <alignment wrapText="1"/>
    </xf>
    <xf numFmtId="0" fontId="16" fillId="0" borderId="0" xfId="3" applyFont="1" applyBorder="1" applyAlignment="1">
      <alignment horizontal="justify" vertical="top" wrapText="1"/>
    </xf>
    <xf numFmtId="0" fontId="16" fillId="0" borderId="0" xfId="3" applyFont="1" applyBorder="1" applyAlignment="1">
      <alignment wrapText="1"/>
    </xf>
    <xf numFmtId="0" fontId="4" fillId="4" borderId="0" xfId="0" applyFont="1" applyFill="1" applyBorder="1" applyAlignment="1" applyProtection="1">
      <alignment vertical="center"/>
      <protection hidden="1"/>
    </xf>
    <xf numFmtId="0" fontId="23" fillId="0" borderId="0" xfId="0" applyFont="1" applyFill="1" applyBorder="1" applyProtection="1">
      <protection hidden="1"/>
    </xf>
    <xf numFmtId="0" fontId="37" fillId="0" borderId="0" xfId="0" applyFont="1" applyFill="1" applyBorder="1" applyProtection="1">
      <protection hidden="1"/>
    </xf>
    <xf numFmtId="0" fontId="5" fillId="3" borderId="0" xfId="6" applyFill="1" applyBorder="1"/>
    <xf numFmtId="0" fontId="4" fillId="0" borderId="0" xfId="0" applyFont="1" applyFill="1" applyProtection="1">
      <protection hidden="1"/>
    </xf>
    <xf numFmtId="0" fontId="5" fillId="0" borderId="0" xfId="0" applyFont="1" applyFill="1" applyAlignment="1">
      <alignment horizontal="left" vertical="top" wrapText="1"/>
    </xf>
    <xf numFmtId="0" fontId="4" fillId="0" borderId="0" xfId="0" applyFont="1" applyFill="1" applyAlignment="1">
      <alignment horizontal="justify" vertical="top" wrapText="1"/>
    </xf>
    <xf numFmtId="0" fontId="4" fillId="0" borderId="0" xfId="0" applyFont="1" applyFill="1" applyAlignment="1">
      <alignment horizontal="left" vertical="top" wrapText="1"/>
    </xf>
    <xf numFmtId="0" fontId="5" fillId="0" borderId="5" xfId="0" applyFont="1" applyBorder="1" applyAlignment="1" applyProtection="1">
      <alignment horizontal="left" wrapText="1"/>
    </xf>
    <xf numFmtId="0" fontId="5" fillId="0" borderId="5"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4" fillId="3" borderId="0" xfId="0" applyFont="1" applyFill="1" applyAlignment="1" applyProtection="1">
      <alignment horizontal="left" wrapText="1"/>
    </xf>
    <xf numFmtId="0" fontId="4" fillId="3" borderId="0" xfId="0" applyFont="1" applyFill="1" applyAlignment="1" applyProtection="1">
      <alignment horizontal="left"/>
    </xf>
    <xf numFmtId="0" fontId="8" fillId="3" borderId="5" xfId="0" applyFont="1" applyFill="1" applyBorder="1" applyAlignment="1" applyProtection="1">
      <alignment horizontal="left" wrapText="1"/>
    </xf>
    <xf numFmtId="0" fontId="4" fillId="3" borderId="5" xfId="0" applyFont="1" applyFill="1" applyBorder="1" applyAlignment="1" applyProtection="1">
      <alignment horizontal="left"/>
    </xf>
    <xf numFmtId="0" fontId="4" fillId="3" borderId="0" xfId="0" applyFont="1" applyFill="1" applyBorder="1" applyAlignment="1" applyProtection="1">
      <alignment horizontal="left"/>
    </xf>
    <xf numFmtId="0" fontId="4" fillId="0" borderId="0" xfId="0" applyFont="1" applyFill="1" applyAlignment="1" applyProtection="1">
      <alignment horizontal="left" wrapText="1"/>
    </xf>
    <xf numFmtId="0" fontId="8" fillId="3" borderId="0" xfId="0" applyFont="1" applyFill="1" applyAlignment="1" applyProtection="1">
      <alignment horizontal="left"/>
    </xf>
    <xf numFmtId="0" fontId="8" fillId="3" borderId="0" xfId="0" applyFont="1" applyFill="1" applyAlignment="1" applyProtection="1">
      <alignment horizontal="left" wrapText="1"/>
    </xf>
    <xf numFmtId="0" fontId="4" fillId="0" borderId="0" xfId="0" applyFont="1" applyFill="1" applyAlignment="1" applyProtection="1">
      <alignment horizontal="left"/>
    </xf>
    <xf numFmtId="0" fontId="14" fillId="3" borderId="0" xfId="0" applyFont="1" applyFill="1" applyAlignment="1" applyProtection="1">
      <alignment horizontal="left" wrapText="1"/>
    </xf>
    <xf numFmtId="0" fontId="4" fillId="0" borderId="0" xfId="0" applyFont="1" applyAlignment="1">
      <alignment horizontal="left"/>
    </xf>
    <xf numFmtId="0" fontId="4" fillId="0" borderId="0" xfId="0" applyFont="1" applyAlignment="1">
      <alignment horizontal="left" wrapText="1"/>
    </xf>
    <xf numFmtId="0" fontId="5" fillId="3" borderId="0" xfId="6" applyFont="1" applyFill="1" applyBorder="1" applyAlignment="1">
      <alignment horizontal="left" wrapText="1"/>
    </xf>
    <xf numFmtId="0" fontId="5" fillId="3" borderId="0" xfId="6" applyFill="1" applyBorder="1" applyAlignment="1">
      <alignment horizontal="left" wrapText="1"/>
    </xf>
    <xf numFmtId="0" fontId="9" fillId="0" borderId="0" xfId="6" applyFont="1" applyAlignment="1">
      <alignment horizontal="left"/>
    </xf>
    <xf numFmtId="0" fontId="31" fillId="0" borderId="0" xfId="0" applyFont="1" applyAlignment="1">
      <alignment horizontal="left" vertical="center" wrapText="1"/>
    </xf>
    <xf numFmtId="0" fontId="31"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4" fillId="0" borderId="0" xfId="0" applyFont="1" applyBorder="1" applyAlignment="1">
      <alignment horizontal="center" vertical="top" wrapText="1"/>
    </xf>
    <xf numFmtId="0" fontId="23" fillId="0" borderId="0" xfId="0" applyFont="1" applyFill="1" applyBorder="1" applyAlignment="1" applyProtection="1">
      <alignment horizontal="left" vertical="center" wrapText="1"/>
      <protection hidden="1"/>
    </xf>
    <xf numFmtId="0" fontId="0" fillId="4" borderId="0" xfId="0" applyFill="1" applyBorder="1" applyAlignment="1" applyProtection="1">
      <alignment horizontal="left"/>
      <protection hidden="1"/>
    </xf>
    <xf numFmtId="0" fontId="0" fillId="4" borderId="0" xfId="0" applyFill="1" applyBorder="1" applyAlignment="1" applyProtection="1">
      <alignment horizontal="center"/>
      <protection hidden="1"/>
    </xf>
    <xf numFmtId="0" fontId="0" fillId="4" borderId="0" xfId="0" applyFill="1" applyBorder="1" applyAlignment="1" applyProtection="1">
      <alignment horizontal="left" vertical="center" wrapText="1"/>
      <protection locked="0"/>
    </xf>
    <xf numFmtId="0" fontId="0" fillId="4" borderId="0" xfId="0" applyFill="1" applyBorder="1" applyAlignment="1" applyProtection="1">
      <alignment vertical="center" wrapText="1"/>
      <protection locked="0"/>
    </xf>
    <xf numFmtId="0" fontId="0" fillId="4" borderId="0" xfId="0" applyFill="1" applyBorder="1" applyAlignment="1" applyProtection="1">
      <alignment horizontal="center" vertical="center" wrapText="1"/>
      <protection locked="0"/>
    </xf>
    <xf numFmtId="0" fontId="4" fillId="4" borderId="0" xfId="0" applyFont="1" applyFill="1" applyBorder="1" applyAlignment="1" applyProtection="1">
      <alignment horizontal="left" vertical="center" wrapText="1"/>
      <protection hidden="1"/>
    </xf>
    <xf numFmtId="0" fontId="9" fillId="0" borderId="0" xfId="0" applyFont="1" applyFill="1" applyBorder="1" applyAlignment="1" applyProtection="1">
      <alignment horizontal="left"/>
      <protection hidden="1"/>
    </xf>
    <xf numFmtId="0" fontId="24" fillId="0" borderId="0" xfId="0" applyFont="1" applyFill="1" applyBorder="1" applyAlignment="1" applyProtection="1">
      <alignment horizontal="center" wrapText="1"/>
      <protection hidden="1"/>
    </xf>
    <xf numFmtId="0" fontId="4" fillId="0" borderId="0" xfId="0" applyFont="1" applyFill="1" applyBorder="1" applyAlignment="1" applyProtection="1">
      <alignment horizontal="left" vertical="center" wrapText="1"/>
      <protection hidden="1"/>
    </xf>
    <xf numFmtId="0" fontId="4" fillId="4" borderId="0" xfId="0" applyFont="1" applyFill="1" applyBorder="1" applyAlignment="1" applyProtection="1">
      <alignment horizontal="center" vertical="center" wrapText="1"/>
      <protection locked="0"/>
    </xf>
    <xf numFmtId="0" fontId="0" fillId="4" borderId="0" xfId="0" applyNumberFormat="1" applyFill="1" applyBorder="1" applyAlignment="1" applyProtection="1">
      <alignment vertical="center" wrapText="1"/>
      <protection locked="0"/>
    </xf>
    <xf numFmtId="0" fontId="0" fillId="4" borderId="0" xfId="0" applyFill="1" applyBorder="1" applyAlignment="1" applyProtection="1">
      <alignment horizontal="left" vertical="center"/>
      <protection hidden="1"/>
    </xf>
    <xf numFmtId="0" fontId="5" fillId="4" borderId="0" xfId="0" applyFont="1" applyFill="1" applyBorder="1" applyAlignment="1" applyProtection="1">
      <alignment vertical="center" wrapText="1"/>
      <protection locked="0"/>
    </xf>
    <xf numFmtId="0" fontId="8" fillId="0" borderId="0" xfId="0" applyFont="1" applyFill="1" applyBorder="1" applyAlignment="1" applyProtection="1">
      <alignment horizontal="left" vertical="center" wrapText="1"/>
      <protection hidden="1"/>
    </xf>
    <xf numFmtId="0" fontId="22" fillId="0" borderId="0" xfId="0" applyFont="1" applyFill="1" applyBorder="1" applyAlignment="1" applyProtection="1">
      <alignment horizontal="left" vertical="center" wrapText="1"/>
      <protection hidden="1"/>
    </xf>
    <xf numFmtId="0" fontId="5" fillId="4" borderId="0" xfId="3" applyFill="1" applyBorder="1" applyAlignment="1" applyProtection="1">
      <alignment horizontal="left"/>
      <protection locked="0"/>
    </xf>
    <xf numFmtId="0" fontId="5" fillId="4" borderId="0" xfId="3" applyFill="1" applyBorder="1" applyAlignment="1" applyProtection="1">
      <alignment horizontal="left" vertical="center"/>
      <protection locked="0"/>
    </xf>
    <xf numFmtId="0" fontId="4" fillId="4" borderId="0" xfId="0" applyFont="1" applyFill="1" applyBorder="1" applyAlignment="1" applyProtection="1">
      <alignment vertical="center" wrapText="1"/>
      <protection locked="0"/>
    </xf>
    <xf numFmtId="0" fontId="0" fillId="4" borderId="0" xfId="0" applyFill="1" applyBorder="1" applyAlignment="1" applyProtection="1">
      <alignment horizontal="left" vertical="center"/>
      <protection locked="0"/>
    </xf>
    <xf numFmtId="0" fontId="0" fillId="4" borderId="0" xfId="0" applyFill="1" applyBorder="1" applyAlignment="1" applyProtection="1">
      <alignment horizontal="center" vertical="center"/>
      <protection hidden="1"/>
    </xf>
    <xf numFmtId="0" fontId="0" fillId="4" borderId="0" xfId="0" applyNumberFormat="1" applyFill="1" applyBorder="1" applyAlignment="1" applyProtection="1">
      <alignment horizontal="left" vertical="center" wrapText="1"/>
      <protection locked="0"/>
    </xf>
    <xf numFmtId="0" fontId="0" fillId="4" borderId="0" xfId="0" applyFill="1" applyBorder="1" applyAlignment="1" applyProtection="1">
      <alignment horizontal="left"/>
      <protection locked="0"/>
    </xf>
    <xf numFmtId="49" fontId="4" fillId="2" borderId="0" xfId="0" applyNumberFormat="1" applyFont="1" applyFill="1" applyAlignment="1" applyProtection="1">
      <alignment horizontal="left"/>
      <protection locked="0"/>
    </xf>
  </cellXfs>
  <cellStyles count="26">
    <cellStyle name="20% - Akzent1" xfId="7"/>
    <cellStyle name="20% - Akzent2" xfId="8"/>
    <cellStyle name="20% - Akzent3" xfId="9"/>
    <cellStyle name="20% - Akzent4" xfId="10"/>
    <cellStyle name="20% - Akzent5" xfId="11"/>
    <cellStyle name="20% - Akzent6" xfId="12"/>
    <cellStyle name="40% - Akzent1" xfId="13"/>
    <cellStyle name="40% - Akzent2" xfId="14"/>
    <cellStyle name="40% - Akzent3" xfId="15"/>
    <cellStyle name="40% - Akzent4" xfId="16"/>
    <cellStyle name="40% - Akzent5" xfId="17"/>
    <cellStyle name="40% - Akzent6" xfId="18"/>
    <cellStyle name="60% - Akzent1" xfId="19"/>
    <cellStyle name="60% - Akzent2" xfId="20"/>
    <cellStyle name="60% - Akzent3" xfId="21"/>
    <cellStyle name="60% - Akzent4" xfId="22"/>
    <cellStyle name="60% - Akzent5" xfId="23"/>
    <cellStyle name="60% - Akzent6" xfId="24"/>
    <cellStyle name="Hyperlink" xfId="1" builtinId="8"/>
    <cellStyle name="Hyperlink 2" xfId="2"/>
    <cellStyle name="Standard" xfId="0" builtinId="0"/>
    <cellStyle name="Standard 2" xfId="3"/>
    <cellStyle name="Standard 2 2" xfId="6"/>
    <cellStyle name="Standard 3" xfId="25"/>
    <cellStyle name="Standard_Parameter13" xfId="4"/>
    <cellStyle name="Standard_Parameter9" xfId="5"/>
  </cellStyles>
  <dxfs count="40">
    <dxf>
      <fill>
        <patternFill>
          <bgColor indexed="43"/>
        </patternFill>
      </fill>
    </dxf>
    <dxf>
      <fill>
        <patternFill>
          <bgColor indexed="43"/>
        </patternFill>
      </fill>
    </dxf>
    <dxf>
      <font>
        <color theme="0"/>
        <name val="Cambria"/>
        <scheme val="none"/>
      </font>
    </dxf>
    <dxf>
      <font>
        <condense val="0"/>
        <extend val="0"/>
        <color indexed="9"/>
      </font>
    </dxf>
    <dxf>
      <font>
        <condense val="0"/>
        <extend val="0"/>
        <color indexed="9"/>
      </font>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ont>
        <b val="0"/>
        <i val="0"/>
        <condense val="0"/>
        <extend val="0"/>
        <color auto="1"/>
      </font>
      <fill>
        <patternFill>
          <bgColor indexed="43"/>
        </patternFill>
      </fill>
    </dxf>
    <dxf>
      <font>
        <condense val="0"/>
        <extend val="0"/>
        <color indexed="9"/>
      </font>
    </dxf>
    <dxf>
      <fill>
        <patternFill>
          <bgColor indexed="43"/>
        </patternFill>
      </fill>
    </dxf>
    <dxf>
      <fill>
        <patternFill>
          <bgColor indexed="43"/>
        </patternFill>
      </fill>
    </dxf>
    <dxf>
      <font>
        <condense val="0"/>
        <extend val="0"/>
        <color indexed="10"/>
      </font>
      <fill>
        <patternFill patternType="solid">
          <bgColor indexed="42"/>
        </patternFill>
      </fill>
    </dxf>
    <dxf>
      <fill>
        <patternFill>
          <bgColor indexed="43"/>
        </patternFill>
      </fill>
    </dxf>
    <dxf>
      <font>
        <condense val="0"/>
        <extend val="0"/>
        <color indexed="9"/>
      </font>
      <fill>
        <patternFill patternType="none">
          <bgColor indexed="65"/>
        </patternFill>
      </fill>
    </dxf>
    <dxf>
      <font>
        <condense val="0"/>
        <extend val="0"/>
        <color indexed="9"/>
      </font>
      <fill>
        <patternFill patternType="none">
          <bgColor indexed="65"/>
        </patternFill>
      </fill>
    </dxf>
    <dxf>
      <font>
        <condense val="0"/>
        <extend val="0"/>
        <color indexed="9"/>
      </font>
    </dxf>
    <dxf>
      <fill>
        <patternFill>
          <bgColor indexed="43"/>
        </patternFill>
      </fill>
    </dxf>
    <dxf>
      <font>
        <condense val="0"/>
        <extend val="0"/>
        <color auto="1"/>
      </font>
      <fill>
        <patternFill patternType="solid">
          <bgColor indexed="43"/>
        </patternFill>
      </fill>
    </dxf>
    <dxf>
      <fill>
        <patternFill>
          <bgColor indexed="43"/>
        </patternFill>
      </fill>
    </dxf>
    <dxf>
      <fill>
        <patternFill>
          <bgColor indexed="43"/>
        </patternFill>
      </fill>
    </dxf>
    <dxf>
      <font>
        <condense val="0"/>
        <extend val="0"/>
        <color auto="1"/>
      </font>
      <fill>
        <patternFill patternType="solid">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auto="1"/>
      </font>
      <fill>
        <patternFill>
          <bgColor indexed="43"/>
        </patternFill>
      </fill>
    </dxf>
    <dxf>
      <font>
        <condense val="0"/>
        <extend val="0"/>
        <color indexed="9"/>
      </font>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1.xml"/><Relationship Id="rId30" Type="http://schemas.openxmlformats.org/officeDocument/2006/relationships/externalLink" Target="externalLinks/externalLink4.xml"/><Relationship Id="rId35" Type="http://schemas.openxmlformats.org/officeDocument/2006/relationships/calcChain" Target="calcChain.xml"/><Relationship Id="rId8" Type="http://schemas.openxmlformats.org/officeDocument/2006/relationships/worksheet" Target="worksheets/sheet8.xml"/></Relationships>
</file>

<file path=xl/ctrlProps/ctrlProp1.xml><?xml version="1.0" encoding="utf-8"?>
<formControlPr xmlns="http://schemas.microsoft.com/office/spreadsheetml/2009/9/main" objectType="Drop" dropLines="50" dropStyle="combo" dx="18" fmlaLink="Wasser!$B$1" fmlaRange="Wasser!$B$3:$B$30" sel="28" val="0"/>
</file>

<file path=xl/ctrlProps/ctrlProp2.xml><?xml version="1.0" encoding="utf-8"?>
<formControlPr xmlns="http://schemas.microsoft.com/office/spreadsheetml/2009/9/main" objectType="Drop" dropLines="50" dropStyle="combo" dx="18" fmlaLink="Rohprotein!$B$1" fmlaRange="Rohprotein!$B$3:$B$19" sel="17" val="0"/>
</file>

<file path=xl/ctrlProps/ctrlProp3.xml><?xml version="1.0" encoding="utf-8"?>
<formControlPr xmlns="http://schemas.microsoft.com/office/spreadsheetml/2009/9/main" objectType="Drop" dropLines="50" dropStyle="combo" dx="18" fmlaLink="Fett!$B$1" fmlaRange="Fett!$B$3:$B$26" sel="24" val="0"/>
</file>

<file path=xl/ctrlProps/ctrlProp4.xml><?xml version="1.0" encoding="utf-8"?>
<formControlPr xmlns="http://schemas.microsoft.com/office/spreadsheetml/2009/9/main" objectType="Drop" dropLines="50" dropStyle="combo" dx="18" fmlaLink="Asche!$B$1" fmlaRange="Asche!$B$3:$B$24" sel="22" val="0"/>
</file>

<file path=xl/ctrlProps/ctrlProp5.xml><?xml version="1.0" encoding="utf-8"?>
<formControlPr xmlns="http://schemas.microsoft.com/office/spreadsheetml/2009/9/main" objectType="Drop" dropLines="50" dropStyle="combo" dx="18" fmlaLink="Stärke!$B$1" fmlaRange="Stärke!$B$3:$B$28" sel="26" val="0"/>
</file>

<file path=xl/ctrlProps/ctrlProp6.xml><?xml version="1.0" encoding="utf-8"?>
<formControlPr xmlns="http://schemas.microsoft.com/office/spreadsheetml/2009/9/main" objectType="Drop" dropLines="50" dropStyle="combo" dx="18" fmlaLink="Cholesterin!$B$1" fmlaRange="Cholesterin!$B$3:$B$35" sel="33" val="0"/>
</file>

<file path=xl/ctrlProps/ctrlProp7.xml><?xml version="1.0" encoding="utf-8"?>
<formControlPr xmlns="http://schemas.microsoft.com/office/spreadsheetml/2009/9/main" objectType="Drop" dropLines="50" dropStyle="combo" dx="18" fmlaLink="Gesamtsterine!$B$1" fmlaRange="Gesamtsterine!$B$3:$B$10" sel="8" val="0"/>
</file>

<file path=xl/ctrlProps/ctrlProp8.xml><?xml version="1.0" encoding="utf-8"?>
<formControlPr xmlns="http://schemas.microsoft.com/office/spreadsheetml/2009/9/main" objectType="Drop" dropLines="50" dropStyle="combo" dx="18" fmlaLink="Asche!$B$32" fmlaRange="Asche!$B$33:$B$44" sel="12" val="0"/>
</file>

<file path=xl/ctrlProps/ctrlProp9.xml><?xml version="1.0" encoding="utf-8"?>
<formControlPr xmlns="http://schemas.microsoft.com/office/spreadsheetml/2009/9/main" objectType="Drop" dropLines="50" dropStyle="combo" dx="18" fmlaLink="HBZ!$B$1" fmlaRange="HBZ!$B$3:$B$6" sel="4" val="0"/>
</file>

<file path=xl/ctrlProps/ctrlProp10.xml><?xml version="1.0" encoding="utf-8"?>
<formControlPr xmlns="http://schemas.microsoft.com/office/spreadsheetml/2009/9/main" objectType="Drop" dropLines="50" dropStyle="combo" dx="18" fmlaLink="Buttersre!$B$1" fmlaRange="Buttersre!$B$3:$B$18" sel="16" val="0"/>
</file>

<file path=xl/ctrlProps/ctrlProp11.xml><?xml version="1.0" encoding="utf-8"?>
<formControlPr xmlns="http://schemas.microsoft.com/office/spreadsheetml/2009/9/main" objectType="Drop" dropLines="50" dropStyle="combo" dx="18" fmlaLink="BSME!$B$1" fmlaRange="BSME!$B$3:$B$29" sel="27" val="3"/>
</file>

<file path=xl/ctrlProps/ctrlProp12.xml><?xml version="1.0" encoding="utf-8"?>
<formControlPr xmlns="http://schemas.microsoft.com/office/spreadsheetml/2009/9/main" objectType="Drop" dropLines="50" dropStyle="combo" dx="18" fmlaLink="Saccharose!$B$1" fmlaRange="Saccharose!$B$3:$B$24" sel="22" val="0"/>
</file>

<file path=xl/ctrlProps/ctrlProp13.xml><?xml version="1.0" encoding="utf-8"?>
<formControlPr xmlns="http://schemas.microsoft.com/office/spreadsheetml/2009/9/main" objectType="Drop" dropLines="50" dropStyle="combo" dx="18" fmlaLink="Stärke!$B$32" fmlaRange="Stärke!$B$34:$B$46" sel="13" val="0"/>
</file>

<file path=xl/ctrlProps/ctrlProp14.xml><?xml version="1.0" encoding="utf-8"?>
<formControlPr xmlns="http://schemas.microsoft.com/office/spreadsheetml/2009/9/main" objectType="Drop" dropLines="15" dropStyle="combo" dx="18" fmlaLink="Teilnehmerdaten!$D$4" fmlaRange="Teilnehmerdaten!$G$5:$G$6" sel="2" val="0"/>
</file>

<file path=xl/ctrlProps/ctrlProp15.xml><?xml version="1.0" encoding="utf-8"?>
<formControlPr xmlns="http://schemas.microsoft.com/office/spreadsheetml/2009/9/main" objectType="Drop" dropLines="50" dropStyle="combo" dx="18" fmlaLink="Ballaststoffe!$B$1" fmlaRange="Ballaststoffe!$B$3:$B$12" sel="10" val="0"/>
</file>

<file path=xl/ctrlProps/ctrlProp16.xml><?xml version="1.0" encoding="utf-8"?>
<formControlPr xmlns="http://schemas.microsoft.com/office/spreadsheetml/2009/9/main" objectType="Drop" dropLines="50" dropStyle="combo" dx="18" fmlaLink="Kochsalz!$B$1" fmlaRange="Kochsalz!$B$3:$B$35" sel="33" val="0"/>
</file>

<file path=xl/ctrlProps/ctrlProp17.xml><?xml version="1.0" encoding="utf-8"?>
<formControlPr xmlns="http://schemas.microsoft.com/office/spreadsheetml/2009/9/main" objectType="Drop" dropLines="12" dropStyle="combo" dx="18" fmlaLink="Elemente!$B$2" fmlaRange="Elemente!$B$3:$B$10" sel="8" val="0"/>
</file>

<file path=xl/ctrlProps/ctrlProp18.xml><?xml version="1.0" encoding="utf-8"?>
<formControlPr xmlns="http://schemas.microsoft.com/office/spreadsheetml/2009/9/main" objectType="Drop" dropLines="20" dropStyle="combo" dx="18" fmlaLink="Elemente!$B$13" fmlaRange="Elemente!$B$14:$B$27" sel="14" val="0"/>
</file>

<file path=xl/ctrlProps/ctrlProp19.xml><?xml version="1.0" encoding="utf-8"?>
<formControlPr xmlns="http://schemas.microsoft.com/office/spreadsheetml/2009/9/main" objectType="Drop" dropStyle="combo" dx="18" fmlaLink="Elemente!$B$30" fmlaRange="Elemente!$B$31:$B$36" sel="6" val="0"/>
</file>

<file path=xl/ctrlProps/ctrlProp20.xml><?xml version="1.0" encoding="utf-8"?>
<formControlPr xmlns="http://schemas.microsoft.com/office/spreadsheetml/2009/9/main" objectType="Drop" dropStyle="combo" dx="18" fmlaLink="Elemente!$C$30" fmlaRange="Elemente!$B$31:$B$36" sel="6" val="0"/>
</file>

<file path=xl/ctrlProps/ctrlProp21.xml><?xml version="1.0" encoding="utf-8"?>
<formControlPr xmlns="http://schemas.microsoft.com/office/spreadsheetml/2009/9/main" objectType="Drop" dropStyle="combo" dx="18" fmlaLink="Elemente!$B$39" fmlaRange="Elemente!$B$40:$B$43" sel="4" val="0"/>
</file>

<file path=xl/ctrlProps/ctrlProp22.xml><?xml version="1.0" encoding="utf-8"?>
<formControlPr xmlns="http://schemas.microsoft.com/office/spreadsheetml/2009/9/main" objectType="Drop" dropLines="30" dropStyle="combo" dx="18" fmlaLink="Elemente!$B$46" fmlaRange="Elemente!$B$47:$B$58" sel="12" val="0"/>
</file>

<file path=xl/ctrlProps/ctrlProp23.xml><?xml version="1.0" encoding="utf-8"?>
<formControlPr xmlns="http://schemas.microsoft.com/office/spreadsheetml/2009/9/main" objectType="Drop" dropLines="50" dropStyle="combo" dx="18" fmlaLink="Elemente!$B$61" fmlaRange="Elemente!$B$62:$B$100" sel="39" val="0"/>
</file>

<file path=xl/ctrlProps/ctrlProp24.xml><?xml version="1.0" encoding="utf-8"?>
<formControlPr xmlns="http://schemas.microsoft.com/office/spreadsheetml/2009/9/main" objectType="Drop" dropLines="50" dropStyle="combo" dx="18" fmlaLink="aw!$B$1" fmlaRange="aw!$B$3:$B$23" sel="21" val="0"/>
</file>

<file path=xl/ctrlProps/ctrlProp25.xml><?xml version="1.0" encoding="utf-8"?>
<formControlPr xmlns="http://schemas.microsoft.com/office/spreadsheetml/2009/9/main" objectType="Drop" dropLines="50" dropStyle="combo" dx="18" fmlaLink="Fett_gesaettigt!$B$1" fmlaRange="Fett_gesaettigt!$B$3:$B$10" sel="8"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34506</xdr:colOff>
      <xdr:row>40</xdr:row>
      <xdr:rowOff>138023</xdr:rowOff>
    </xdr:to>
    <xdr:pic>
      <xdr:nvPicPr>
        <xdr:cNvPr id="15487" name="Picture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589917" cy="73842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22860</xdr:colOff>
          <xdr:row>40</xdr:row>
          <xdr:rowOff>434340</xdr:rowOff>
        </xdr:from>
        <xdr:to>
          <xdr:col>7</xdr:col>
          <xdr:colOff>632460</xdr:colOff>
          <xdr:row>41</xdr:row>
          <xdr:rowOff>198120</xdr:rowOff>
        </xdr:to>
        <xdr:sp macro="" textlink="">
          <xdr:nvSpPr>
            <xdr:cNvPr id="2095" name="Drop Down 47" hidden="1">
              <a:extLst>
                <a:ext uri="{63B3BB69-23CF-44E3-9099-C40C66FF867C}">
                  <a14:compatExt spid="_x0000_s20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46</xdr:row>
          <xdr:rowOff>7620</xdr:rowOff>
        </xdr:from>
        <xdr:to>
          <xdr:col>7</xdr:col>
          <xdr:colOff>632460</xdr:colOff>
          <xdr:row>47</xdr:row>
          <xdr:rowOff>0</xdr:rowOff>
        </xdr:to>
        <xdr:sp macro="" textlink="">
          <xdr:nvSpPr>
            <xdr:cNvPr id="2096" name="Drop Down 48" hidden="1">
              <a:extLst>
                <a:ext uri="{63B3BB69-23CF-44E3-9099-C40C66FF867C}">
                  <a14:compatExt spid="_x0000_s209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47</xdr:row>
          <xdr:rowOff>411480</xdr:rowOff>
        </xdr:from>
        <xdr:to>
          <xdr:col>7</xdr:col>
          <xdr:colOff>632460</xdr:colOff>
          <xdr:row>48</xdr:row>
          <xdr:rowOff>182880</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42</xdr:row>
          <xdr:rowOff>434340</xdr:rowOff>
        </xdr:from>
        <xdr:to>
          <xdr:col>7</xdr:col>
          <xdr:colOff>632460</xdr:colOff>
          <xdr:row>43</xdr:row>
          <xdr:rowOff>198120</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63</xdr:row>
          <xdr:rowOff>7620</xdr:rowOff>
        </xdr:from>
        <xdr:to>
          <xdr:col>7</xdr:col>
          <xdr:colOff>632460</xdr:colOff>
          <xdr:row>63</xdr:row>
          <xdr:rowOff>220980</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68</xdr:row>
          <xdr:rowOff>15240</xdr:rowOff>
        </xdr:from>
        <xdr:to>
          <xdr:col>7</xdr:col>
          <xdr:colOff>632460</xdr:colOff>
          <xdr:row>69</xdr:row>
          <xdr:rowOff>0</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70</xdr:row>
          <xdr:rowOff>22860</xdr:rowOff>
        </xdr:from>
        <xdr:to>
          <xdr:col>7</xdr:col>
          <xdr:colOff>632460</xdr:colOff>
          <xdr:row>71</xdr:row>
          <xdr:rowOff>7620</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44</xdr:row>
          <xdr:rowOff>0</xdr:rowOff>
        </xdr:from>
        <xdr:to>
          <xdr:col>7</xdr:col>
          <xdr:colOff>632460</xdr:colOff>
          <xdr:row>44</xdr:row>
          <xdr:rowOff>205740</xdr:rowOff>
        </xdr:to>
        <xdr:sp macro="" textlink="">
          <xdr:nvSpPr>
            <xdr:cNvPr id="2132" name="Drop Down 84" hidden="1">
              <a:extLst>
                <a:ext uri="{63B3BB69-23CF-44E3-9099-C40C66FF867C}">
                  <a14:compatExt spid="_x0000_s21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52</xdr:row>
          <xdr:rowOff>15240</xdr:rowOff>
        </xdr:from>
        <xdr:to>
          <xdr:col>7</xdr:col>
          <xdr:colOff>632460</xdr:colOff>
          <xdr:row>53</xdr:row>
          <xdr:rowOff>15240</xdr:rowOff>
        </xdr:to>
        <xdr:sp macro="" textlink="">
          <xdr:nvSpPr>
            <xdr:cNvPr id="2135" name="Drop Down 87" hidden="1">
              <a:extLst>
                <a:ext uri="{63B3BB69-23CF-44E3-9099-C40C66FF867C}">
                  <a14:compatExt spid="_x0000_s213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55</xdr:row>
          <xdr:rowOff>7620</xdr:rowOff>
        </xdr:from>
        <xdr:to>
          <xdr:col>7</xdr:col>
          <xdr:colOff>632460</xdr:colOff>
          <xdr:row>55</xdr:row>
          <xdr:rowOff>220980</xdr:rowOff>
        </xdr:to>
        <xdr:sp macro="" textlink="">
          <xdr:nvSpPr>
            <xdr:cNvPr id="2136" name="Drop Down 88" hidden="1">
              <a:extLst>
                <a:ext uri="{63B3BB69-23CF-44E3-9099-C40C66FF867C}">
                  <a14:compatExt spid="_x0000_s213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60</xdr:row>
          <xdr:rowOff>7620</xdr:rowOff>
        </xdr:from>
        <xdr:to>
          <xdr:col>7</xdr:col>
          <xdr:colOff>632460</xdr:colOff>
          <xdr:row>60</xdr:row>
          <xdr:rowOff>220980</xdr:rowOff>
        </xdr:to>
        <xdr:sp macro="" textlink="">
          <xdr:nvSpPr>
            <xdr:cNvPr id="2137" name="Drop Down 89" hidden="1">
              <a:extLst>
                <a:ext uri="{63B3BB69-23CF-44E3-9099-C40C66FF867C}">
                  <a14:compatExt spid="_x0000_s213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66</xdr:row>
          <xdr:rowOff>15240</xdr:rowOff>
        </xdr:from>
        <xdr:to>
          <xdr:col>7</xdr:col>
          <xdr:colOff>632460</xdr:colOff>
          <xdr:row>66</xdr:row>
          <xdr:rowOff>220980</xdr:rowOff>
        </xdr:to>
        <xdr:sp macro="" textlink="">
          <xdr:nvSpPr>
            <xdr:cNvPr id="2138" name="Drop Down 90" hidden="1">
              <a:extLst>
                <a:ext uri="{63B3BB69-23CF-44E3-9099-C40C66FF867C}">
                  <a14:compatExt spid="_x0000_s213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64</xdr:row>
          <xdr:rowOff>7620</xdr:rowOff>
        </xdr:from>
        <xdr:to>
          <xdr:col>7</xdr:col>
          <xdr:colOff>632460</xdr:colOff>
          <xdr:row>64</xdr:row>
          <xdr:rowOff>220980</xdr:rowOff>
        </xdr:to>
        <xdr:sp macro="" textlink="">
          <xdr:nvSpPr>
            <xdr:cNvPr id="2139" name="Drop Down 91" hidden="1">
              <a:extLst>
                <a:ext uri="{63B3BB69-23CF-44E3-9099-C40C66FF867C}">
                  <a14:compatExt spid="_x0000_s213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15240</xdr:colOff>
          <xdr:row>16</xdr:row>
          <xdr:rowOff>22860</xdr:rowOff>
        </xdr:from>
        <xdr:to>
          <xdr:col>7</xdr:col>
          <xdr:colOff>0</xdr:colOff>
          <xdr:row>16</xdr:row>
          <xdr:rowOff>312420</xdr:rowOff>
        </xdr:to>
        <xdr:sp macro="" textlink="">
          <xdr:nvSpPr>
            <xdr:cNvPr id="2140" name="Drop Down 92" hidden="1">
              <a:extLst>
                <a:ext uri="{63B3BB69-23CF-44E3-9099-C40C66FF867C}">
                  <a14:compatExt spid="_x0000_s214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72</xdr:row>
          <xdr:rowOff>22860</xdr:rowOff>
        </xdr:from>
        <xdr:to>
          <xdr:col>7</xdr:col>
          <xdr:colOff>632460</xdr:colOff>
          <xdr:row>73</xdr:row>
          <xdr:rowOff>7620</xdr:rowOff>
        </xdr:to>
        <xdr:sp macro="" textlink="">
          <xdr:nvSpPr>
            <xdr:cNvPr id="2141" name="Drop Down 93" hidden="1">
              <a:extLst>
                <a:ext uri="{63B3BB69-23CF-44E3-9099-C40C66FF867C}">
                  <a14:compatExt spid="_x0000_s214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75</xdr:row>
          <xdr:rowOff>38100</xdr:rowOff>
        </xdr:from>
        <xdr:to>
          <xdr:col>7</xdr:col>
          <xdr:colOff>632460</xdr:colOff>
          <xdr:row>76</xdr:row>
          <xdr:rowOff>15240</xdr:rowOff>
        </xdr:to>
        <xdr:sp macro="" textlink="">
          <xdr:nvSpPr>
            <xdr:cNvPr id="2142" name="Drop Down 94" hidden="1">
              <a:extLst>
                <a:ext uri="{63B3BB69-23CF-44E3-9099-C40C66FF867C}">
                  <a14:compatExt spid="_x0000_s21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80</xdr:row>
          <xdr:rowOff>45720</xdr:rowOff>
        </xdr:from>
        <xdr:to>
          <xdr:col>2</xdr:col>
          <xdr:colOff>266700</xdr:colOff>
          <xdr:row>81</xdr:row>
          <xdr:rowOff>38100</xdr:rowOff>
        </xdr:to>
        <xdr:sp macro="" textlink="">
          <xdr:nvSpPr>
            <xdr:cNvPr id="2143" name="Drop Down 95" hidden="1">
              <a:extLst>
                <a:ext uri="{63B3BB69-23CF-44E3-9099-C40C66FF867C}">
                  <a14:compatExt spid="_x0000_s214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82</xdr:row>
          <xdr:rowOff>45720</xdr:rowOff>
        </xdr:from>
        <xdr:to>
          <xdr:col>7</xdr:col>
          <xdr:colOff>624840</xdr:colOff>
          <xdr:row>83</xdr:row>
          <xdr:rowOff>38100</xdr:rowOff>
        </xdr:to>
        <xdr:sp macro="" textlink="">
          <xdr:nvSpPr>
            <xdr:cNvPr id="2144" name="Drop Down 96" hidden="1">
              <a:extLst>
                <a:ext uri="{63B3BB69-23CF-44E3-9099-C40C66FF867C}">
                  <a14:compatExt spid="_x0000_s214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84</xdr:row>
          <xdr:rowOff>45720</xdr:rowOff>
        </xdr:from>
        <xdr:to>
          <xdr:col>7</xdr:col>
          <xdr:colOff>632460</xdr:colOff>
          <xdr:row>85</xdr:row>
          <xdr:rowOff>38100</xdr:rowOff>
        </xdr:to>
        <xdr:sp macro="" textlink="">
          <xdr:nvSpPr>
            <xdr:cNvPr id="2145" name="Drop Down 97" hidden="1">
              <a:extLst>
                <a:ext uri="{63B3BB69-23CF-44E3-9099-C40C66FF867C}">
                  <a14:compatExt spid="_x0000_s214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85</xdr:row>
          <xdr:rowOff>68580</xdr:rowOff>
        </xdr:from>
        <xdr:to>
          <xdr:col>7</xdr:col>
          <xdr:colOff>624840</xdr:colOff>
          <xdr:row>86</xdr:row>
          <xdr:rowOff>53340</xdr:rowOff>
        </xdr:to>
        <xdr:sp macro="" textlink="">
          <xdr:nvSpPr>
            <xdr:cNvPr id="2146" name="Drop Down 98" hidden="1">
              <a:extLst>
                <a:ext uri="{63B3BB69-23CF-44E3-9099-C40C66FF867C}">
                  <a14:compatExt spid="_x0000_s214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87</xdr:row>
          <xdr:rowOff>60960</xdr:rowOff>
        </xdr:from>
        <xdr:to>
          <xdr:col>7</xdr:col>
          <xdr:colOff>624840</xdr:colOff>
          <xdr:row>88</xdr:row>
          <xdr:rowOff>45720</xdr:rowOff>
        </xdr:to>
        <xdr:sp macro="" textlink="">
          <xdr:nvSpPr>
            <xdr:cNvPr id="2147" name="Drop Down 99" hidden="1">
              <a:extLst>
                <a:ext uri="{63B3BB69-23CF-44E3-9099-C40C66FF867C}">
                  <a14:compatExt spid="_x0000_s21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89</xdr:row>
          <xdr:rowOff>60960</xdr:rowOff>
        </xdr:from>
        <xdr:to>
          <xdr:col>7</xdr:col>
          <xdr:colOff>624840</xdr:colOff>
          <xdr:row>90</xdr:row>
          <xdr:rowOff>45720</xdr:rowOff>
        </xdr:to>
        <xdr:sp macro="" textlink="">
          <xdr:nvSpPr>
            <xdr:cNvPr id="2148" name="Drop Down 100" hidden="1">
              <a:extLst>
                <a:ext uri="{63B3BB69-23CF-44E3-9099-C40C66FF867C}">
                  <a14:compatExt spid="_x0000_s214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91</xdr:row>
          <xdr:rowOff>76200</xdr:rowOff>
        </xdr:from>
        <xdr:to>
          <xdr:col>7</xdr:col>
          <xdr:colOff>624840</xdr:colOff>
          <xdr:row>92</xdr:row>
          <xdr:rowOff>60960</xdr:rowOff>
        </xdr:to>
        <xdr:sp macro="" textlink="">
          <xdr:nvSpPr>
            <xdr:cNvPr id="2149" name="Drop Down 101" hidden="1">
              <a:extLst>
                <a:ext uri="{63B3BB69-23CF-44E3-9099-C40C66FF867C}">
                  <a14:compatExt spid="_x0000_s214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39</xdr:row>
          <xdr:rowOff>7620</xdr:rowOff>
        </xdr:from>
        <xdr:to>
          <xdr:col>7</xdr:col>
          <xdr:colOff>632460</xdr:colOff>
          <xdr:row>39</xdr:row>
          <xdr:rowOff>220980</xdr:rowOff>
        </xdr:to>
        <xdr:sp macro="" textlink="">
          <xdr:nvSpPr>
            <xdr:cNvPr id="2150" name="Drop Down 102" hidden="1">
              <a:extLst>
                <a:ext uri="{63B3BB69-23CF-44E3-9099-C40C66FF867C}">
                  <a14:compatExt spid="_x0000_s215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50</xdr:row>
          <xdr:rowOff>15240</xdr:rowOff>
        </xdr:from>
        <xdr:to>
          <xdr:col>7</xdr:col>
          <xdr:colOff>632460</xdr:colOff>
          <xdr:row>51</xdr:row>
          <xdr:rowOff>0</xdr:rowOff>
        </xdr:to>
        <xdr:sp macro="" textlink="">
          <xdr:nvSpPr>
            <xdr:cNvPr id="2151" name="Drop Down 103" hidden="1">
              <a:extLst>
                <a:ext uri="{63B3BB69-23CF-44E3-9099-C40C66FF867C}">
                  <a14:compatExt spid="_x0000_s2151"/>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aten/TABELLEN/LVU/Ergebnistabellen/2007/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R:\Daten\TABELLEN\LVU\Ergebnistabellen\2007\ungesch&#252;tzt\07-01a-ungesch&#252;tz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sheetData sheetId="1"/>
      <sheetData sheetId="2"/>
      <sheetData sheetId="3"/>
      <sheetData sheetId="4"/>
      <sheetData sheetId="5"/>
      <sheetData sheetId="6"/>
      <sheetData sheetId="7"/>
      <sheetData sheetId="8"/>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Extraktion der Trockenmasse nach Grossfeld</v>
          </cell>
        </row>
        <row r="18">
          <cell r="B18" t="str">
            <v>Butyrometer Methode</v>
          </cell>
        </row>
      </sheetData>
      <sheetData sheetId="10"/>
      <sheetData sheetId="11"/>
      <sheetData sheetId="12"/>
      <sheetData sheetId="13"/>
      <sheetData sheetId="14"/>
      <sheetData sheetId="15"/>
      <sheetData sheetId="16"/>
      <sheetData sheetId="1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Extraktion der Trockenmasse nach Grossfeld</v>
          </cell>
        </row>
        <row r="18">
          <cell r="B18" t="str">
            <v>Butyrometer Methode</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3" Type="http://schemas.openxmlformats.org/officeDocument/2006/relationships/drawing" Target="../drawings/drawing2.xml"/><Relationship Id="rId21" Type="http://schemas.openxmlformats.org/officeDocument/2006/relationships/ctrlProp" Target="../ctrlProps/ctrlProp17.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2" Type="http://schemas.openxmlformats.org/officeDocument/2006/relationships/printerSettings" Target="../printerSettings/printerSettings9.bin"/><Relationship Id="rId16" Type="http://schemas.openxmlformats.org/officeDocument/2006/relationships/ctrlProp" Target="../ctrlProps/ctrlProp12.xml"/><Relationship Id="rId20" Type="http://schemas.openxmlformats.org/officeDocument/2006/relationships/ctrlProp" Target="../ctrlProps/ctrlProp16.xml"/><Relationship Id="rId29" Type="http://schemas.openxmlformats.org/officeDocument/2006/relationships/ctrlProp" Target="../ctrlProps/ctrlProp25.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10" Type="http://schemas.openxmlformats.org/officeDocument/2006/relationships/ctrlProp" Target="../ctrlProps/ctrlProp6.xml"/><Relationship Id="rId19" Type="http://schemas.openxmlformats.org/officeDocument/2006/relationships/ctrlProp" Target="../ctrlProps/ctrlProp15.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omments" Target="../comments3.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25.bin"/><Relationship Id="rId1" Type="http://schemas.openxmlformats.org/officeDocument/2006/relationships/hyperlink" Target="mailto:ergebnisse@lvus.de" TargetMode="External"/></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44140625" defaultRowHeight="13.8" x14ac:dyDescent="0.25"/>
  <cols>
    <col min="1" max="2" width="27.6640625" style="42" customWidth="1"/>
    <col min="3" max="3" width="30.44140625" style="42" customWidth="1"/>
    <col min="4" max="16384" width="11.44140625" style="42"/>
  </cols>
  <sheetData>
    <row r="1" spans="1:3" ht="30.75" customHeight="1" x14ac:dyDescent="0.3">
      <c r="A1" s="136" t="s">
        <v>55</v>
      </c>
      <c r="B1" s="137"/>
      <c r="C1" s="137"/>
    </row>
    <row r="2" spans="1:3" ht="51.75" customHeight="1" x14ac:dyDescent="0.25">
      <c r="A2" s="139" t="s">
        <v>200</v>
      </c>
      <c r="B2" s="140"/>
      <c r="C2" s="140"/>
    </row>
    <row r="3" spans="1:3" ht="74.25" customHeight="1" x14ac:dyDescent="0.25">
      <c r="A3" s="138" t="s">
        <v>210</v>
      </c>
      <c r="B3" s="138"/>
      <c r="C3" s="138"/>
    </row>
    <row r="4" spans="1:3" ht="80.400000000000006" customHeight="1" x14ac:dyDescent="0.35">
      <c r="A4" s="138" t="s">
        <v>212</v>
      </c>
      <c r="B4" s="141"/>
      <c r="C4" s="141"/>
    </row>
    <row r="5" spans="1:3" ht="30.3" customHeight="1" x14ac:dyDescent="0.3">
      <c r="A5" s="142"/>
      <c r="B5" s="142"/>
      <c r="C5" s="142"/>
    </row>
    <row r="6" spans="1:3" ht="30.3" customHeight="1" x14ac:dyDescent="0.25">
      <c r="A6" s="43" t="s">
        <v>56</v>
      </c>
    </row>
    <row r="7" spans="1:3" ht="54" customHeight="1" x14ac:dyDescent="0.25">
      <c r="A7" s="134" t="s">
        <v>57</v>
      </c>
      <c r="B7" s="135"/>
      <c r="C7" s="135"/>
    </row>
    <row r="9" spans="1:3" x14ac:dyDescent="0.25">
      <c r="A9" s="44" t="s">
        <v>58</v>
      </c>
      <c r="B9" s="44" t="s">
        <v>59</v>
      </c>
    </row>
    <row r="10" spans="1:3" ht="15.6" x14ac:dyDescent="0.25">
      <c r="A10" s="8">
        <v>1379</v>
      </c>
      <c r="B10" s="8">
        <v>1380</v>
      </c>
    </row>
    <row r="11" spans="1:3" ht="15.6" x14ac:dyDescent="0.25">
      <c r="A11" s="8">
        <v>179.34</v>
      </c>
      <c r="B11" s="8">
        <v>179</v>
      </c>
    </row>
    <row r="12" spans="1:3" ht="15.6" x14ac:dyDescent="0.25">
      <c r="A12" s="8">
        <v>80.12</v>
      </c>
      <c r="B12" s="8">
        <v>80.099999999999994</v>
      </c>
    </row>
    <row r="13" spans="1:3" ht="15.6" x14ac:dyDescent="0.25">
      <c r="A13" s="8">
        <v>7.8</v>
      </c>
      <c r="B13" s="41">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44140625" defaultRowHeight="13.8" x14ac:dyDescent="0.25"/>
  <cols>
    <col min="1" max="16384" width="11.44140625" style="77"/>
  </cols>
  <sheetData/>
  <sheetProtection password="CAA1" sheet="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44140625" defaultRowHeight="15.6" x14ac:dyDescent="0.3"/>
  <cols>
    <col min="1" max="3" width="27.6640625" style="5" customWidth="1"/>
    <col min="4" max="16384" width="11.44140625" style="5"/>
  </cols>
  <sheetData>
    <row r="1" spans="1:5" ht="27.75" customHeight="1" x14ac:dyDescent="0.3">
      <c r="A1" s="149" t="s">
        <v>51</v>
      </c>
      <c r="B1" s="149"/>
      <c r="C1" s="149"/>
    </row>
    <row r="2" spans="1:5" ht="54" customHeight="1" x14ac:dyDescent="0.3">
      <c r="A2" s="148" t="s">
        <v>201</v>
      </c>
      <c r="B2" s="148"/>
      <c r="C2" s="148"/>
    </row>
    <row r="3" spans="1:5" ht="98.4" customHeight="1" x14ac:dyDescent="0.3">
      <c r="A3" s="143" t="s">
        <v>44</v>
      </c>
      <c r="B3" s="143"/>
      <c r="C3" s="143"/>
    </row>
    <row r="4" spans="1:5" ht="39.9" customHeight="1" x14ac:dyDescent="0.3">
      <c r="A4" s="152" t="s">
        <v>52</v>
      </c>
      <c r="B4" s="152"/>
      <c r="C4" s="152"/>
    </row>
    <row r="5" spans="1:5" ht="96.75" customHeight="1" x14ac:dyDescent="0.3">
      <c r="A5" s="150" t="s">
        <v>202</v>
      </c>
      <c r="B5" s="144"/>
      <c r="C5" s="144"/>
    </row>
    <row r="6" spans="1:5" ht="96.75" customHeight="1" x14ac:dyDescent="0.3">
      <c r="A6" s="150" t="s">
        <v>238</v>
      </c>
      <c r="B6" s="143"/>
      <c r="C6" s="143"/>
    </row>
    <row r="7" spans="1:5" ht="117.75" customHeight="1" x14ac:dyDescent="0.3">
      <c r="A7" s="148" t="s">
        <v>203</v>
      </c>
      <c r="B7" s="151"/>
      <c r="C7" s="151"/>
      <c r="E7" s="6"/>
    </row>
    <row r="8" spans="1:5" ht="66.75" customHeight="1" x14ac:dyDescent="0.3">
      <c r="A8" s="145" t="s">
        <v>23</v>
      </c>
      <c r="B8" s="146"/>
      <c r="C8" s="147"/>
      <c r="E8" s="6"/>
    </row>
    <row r="9" spans="1:5" ht="31.2" x14ac:dyDescent="0.3">
      <c r="A9" s="7" t="s">
        <v>43</v>
      </c>
      <c r="B9" s="7" t="s">
        <v>53</v>
      </c>
      <c r="C9" s="9"/>
    </row>
    <row r="10" spans="1:5" x14ac:dyDescent="0.3">
      <c r="A10" s="8">
        <v>1379</v>
      </c>
      <c r="B10" s="8">
        <v>1380</v>
      </c>
    </row>
    <row r="11" spans="1:5" x14ac:dyDescent="0.3">
      <c r="A11" s="8">
        <v>179.34</v>
      </c>
      <c r="B11" s="8">
        <v>179</v>
      </c>
    </row>
    <row r="12" spans="1:5" x14ac:dyDescent="0.3">
      <c r="A12" s="8">
        <v>80.12</v>
      </c>
      <c r="B12" s="8">
        <v>80.099999999999994</v>
      </c>
    </row>
    <row r="13" spans="1:5" x14ac:dyDescent="0.3">
      <c r="A13" s="8">
        <v>7.8</v>
      </c>
      <c r="B13" s="41">
        <v>7.8</v>
      </c>
    </row>
    <row r="14" spans="1:5" ht="24" hidden="1" customHeight="1" x14ac:dyDescent="0.3">
      <c r="A14" s="143"/>
      <c r="B14" s="144"/>
      <c r="C14" s="144"/>
    </row>
    <row r="15" spans="1:5" ht="126" customHeight="1" x14ac:dyDescent="0.3">
      <c r="A15" s="148" t="s">
        <v>204</v>
      </c>
      <c r="B15" s="148"/>
      <c r="C15" s="148"/>
    </row>
    <row r="16" spans="1:5" ht="84.15" customHeight="1" x14ac:dyDescent="0.3">
      <c r="A16" s="148" t="s">
        <v>205</v>
      </c>
      <c r="B16" s="148"/>
      <c r="C16" s="148"/>
    </row>
    <row r="17" spans="1:3" ht="50.1" customHeight="1" x14ac:dyDescent="0.3">
      <c r="A17" s="143" t="s">
        <v>206</v>
      </c>
      <c r="B17" s="144"/>
      <c r="C17" s="144"/>
    </row>
    <row r="18" spans="1:3" ht="80.400000000000006" customHeight="1" x14ac:dyDescent="0.3">
      <c r="A18" s="143" t="s">
        <v>22</v>
      </c>
      <c r="B18" s="144"/>
      <c r="C18" s="144"/>
    </row>
  </sheetData>
  <sheetProtection password="CAA1" sheet="1" objects="1" scenarios="1"/>
  <mergeCells count="13">
    <mergeCell ref="A1:C1"/>
    <mergeCell ref="A2:C2"/>
    <mergeCell ref="A5:C5"/>
    <mergeCell ref="A7:C7"/>
    <mergeCell ref="A3:C3"/>
    <mergeCell ref="A4:C4"/>
    <mergeCell ref="A6:C6"/>
    <mergeCell ref="A17:C17"/>
    <mergeCell ref="A8:C8"/>
    <mergeCell ref="A18:C18"/>
    <mergeCell ref="A14:C14"/>
    <mergeCell ref="A15:C15"/>
    <mergeCell ref="A16:C1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heetViews>
  <sheetFormatPr baseColWidth="10" defaultColWidth="11.44140625" defaultRowHeight="15.6" x14ac:dyDescent="0.3"/>
  <cols>
    <col min="1" max="3" width="27.6640625" style="1" customWidth="1"/>
    <col min="4" max="16384" width="11.44140625" style="1"/>
  </cols>
  <sheetData>
    <row r="1" spans="1:4" x14ac:dyDescent="0.3">
      <c r="A1" s="3" t="s">
        <v>12</v>
      </c>
      <c r="B1" s="3"/>
      <c r="C1" s="3"/>
      <c r="D1" s="3"/>
    </row>
    <row r="2" spans="1:4" ht="72" customHeight="1" x14ac:dyDescent="0.3">
      <c r="A2" s="154" t="s">
        <v>27</v>
      </c>
      <c r="B2" s="153"/>
      <c r="C2" s="153"/>
    </row>
    <row r="3" spans="1:4" ht="59.25" customHeight="1" x14ac:dyDescent="0.3">
      <c r="A3" s="154" t="s">
        <v>28</v>
      </c>
      <c r="B3" s="153"/>
      <c r="C3" s="153"/>
    </row>
    <row r="4" spans="1:4" ht="108" customHeight="1" x14ac:dyDescent="0.3">
      <c r="A4" s="154" t="s">
        <v>29</v>
      </c>
      <c r="B4" s="153"/>
      <c r="C4" s="153"/>
    </row>
    <row r="5" spans="1:4" ht="154.5" customHeight="1" x14ac:dyDescent="0.3">
      <c r="A5" s="154" t="s">
        <v>30</v>
      </c>
      <c r="B5" s="154"/>
      <c r="C5" s="154"/>
    </row>
    <row r="6" spans="1:4" ht="141.75" customHeight="1" x14ac:dyDescent="0.3">
      <c r="A6" s="154" t="s">
        <v>31</v>
      </c>
      <c r="B6" s="154"/>
      <c r="C6" s="154"/>
    </row>
    <row r="7" spans="1:4" ht="195" customHeight="1" x14ac:dyDescent="0.3">
      <c r="A7" s="154" t="s">
        <v>32</v>
      </c>
      <c r="B7" s="153"/>
      <c r="C7" s="153"/>
    </row>
    <row r="8" spans="1:4" ht="79.5" customHeight="1" x14ac:dyDescent="0.3">
      <c r="A8" s="154" t="s">
        <v>54</v>
      </c>
      <c r="B8" s="153"/>
      <c r="C8" s="153"/>
    </row>
    <row r="9" spans="1:4" x14ac:dyDescent="0.3">
      <c r="A9" s="153"/>
      <c r="B9" s="153"/>
      <c r="C9" s="153"/>
    </row>
    <row r="10" spans="1:4" x14ac:dyDescent="0.3">
      <c r="A10" s="153"/>
      <c r="B10" s="153"/>
      <c r="C10" s="153"/>
    </row>
    <row r="11" spans="1:4" x14ac:dyDescent="0.3">
      <c r="A11" s="153"/>
      <c r="B11" s="153"/>
      <c r="C11" s="153"/>
    </row>
    <row r="12" spans="1:4" x14ac:dyDescent="0.3">
      <c r="A12" s="153"/>
      <c r="B12" s="153"/>
      <c r="C12" s="153"/>
    </row>
    <row r="13" spans="1:4" x14ac:dyDescent="0.3">
      <c r="A13" s="153"/>
      <c r="B13" s="153"/>
      <c r="C13" s="153"/>
    </row>
    <row r="14" spans="1:4" x14ac:dyDescent="0.3">
      <c r="A14" s="153"/>
      <c r="B14" s="153"/>
      <c r="C14" s="153"/>
    </row>
    <row r="15" spans="1:4" x14ac:dyDescent="0.3">
      <c r="A15" s="153"/>
      <c r="B15" s="153"/>
      <c r="C15" s="153"/>
    </row>
    <row r="16" spans="1:4" x14ac:dyDescent="0.3">
      <c r="A16" s="153"/>
      <c r="B16" s="153"/>
      <c r="C16" s="153"/>
    </row>
  </sheetData>
  <sheetProtection password="CAA1" sheet="1" objects="1" scenarios="1"/>
  <mergeCells count="15">
    <mergeCell ref="A2:C2"/>
    <mergeCell ref="A4:C4"/>
    <mergeCell ref="A7:C7"/>
    <mergeCell ref="A8:C8"/>
    <mergeCell ref="A3:C3"/>
    <mergeCell ref="A5:C5"/>
    <mergeCell ref="A6:C6"/>
    <mergeCell ref="A13:C13"/>
    <mergeCell ref="A14:C14"/>
    <mergeCell ref="A15:C15"/>
    <mergeCell ref="A16:C16"/>
    <mergeCell ref="A9:C9"/>
    <mergeCell ref="A10:C10"/>
    <mergeCell ref="A11:C11"/>
    <mergeCell ref="A12:C12"/>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dimension ref="A1:C7"/>
  <sheetViews>
    <sheetView workbookViewId="0">
      <selection sqref="A1:C1"/>
    </sheetView>
  </sheetViews>
  <sheetFormatPr baseColWidth="10" defaultColWidth="11.44140625" defaultRowHeight="13.8" x14ac:dyDescent="0.25"/>
  <cols>
    <col min="1" max="3" width="27.6640625" style="42" customWidth="1"/>
    <col min="4" max="16384" width="11.44140625" style="42"/>
  </cols>
  <sheetData>
    <row r="1" spans="1:3" ht="15.6" x14ac:dyDescent="0.3">
      <c r="A1" s="137" t="s">
        <v>197</v>
      </c>
      <c r="B1" s="137"/>
      <c r="C1" s="137"/>
    </row>
    <row r="2" spans="1:3" ht="80.099999999999994" customHeight="1" x14ac:dyDescent="0.25">
      <c r="A2" s="139" t="s">
        <v>198</v>
      </c>
      <c r="B2" s="140"/>
      <c r="C2" s="140"/>
    </row>
    <row r="3" spans="1:3" ht="60" customHeight="1" x14ac:dyDescent="0.25">
      <c r="A3" s="139" t="s">
        <v>207</v>
      </c>
      <c r="B3" s="140"/>
      <c r="C3" s="140"/>
    </row>
    <row r="4" spans="1:3" ht="60.75" customHeight="1" x14ac:dyDescent="0.25">
      <c r="A4" s="139" t="s">
        <v>199</v>
      </c>
      <c r="B4" s="140"/>
      <c r="C4" s="140"/>
    </row>
    <row r="5" spans="1:3" ht="50.1" customHeight="1" x14ac:dyDescent="0.25">
      <c r="A5" s="139" t="s">
        <v>208</v>
      </c>
      <c r="B5" s="139"/>
      <c r="C5" s="139"/>
    </row>
    <row r="6" spans="1:3" ht="80.099999999999994" customHeight="1" x14ac:dyDescent="0.25">
      <c r="A6" s="139" t="s">
        <v>209</v>
      </c>
      <c r="B6" s="140"/>
      <c r="C6" s="140"/>
    </row>
    <row r="7" spans="1:3" ht="65.099999999999994" customHeight="1" x14ac:dyDescent="0.25">
      <c r="A7" s="139" t="s">
        <v>211</v>
      </c>
      <c r="B7" s="140"/>
      <c r="C7" s="140"/>
    </row>
  </sheetData>
  <sheetProtection password="CAA1" sheet="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130" zoomScaleNormal="130" workbookViewId="0">
      <selection sqref="A1:H1"/>
    </sheetView>
  </sheetViews>
  <sheetFormatPr baseColWidth="10" defaultColWidth="11.44140625" defaultRowHeight="13.8" x14ac:dyDescent="0.25"/>
  <cols>
    <col min="1" max="8" width="10.6640625" style="129" customWidth="1"/>
    <col min="9" max="256" width="11.44140625" style="129"/>
    <col min="257" max="264" width="10.6640625" style="129" customWidth="1"/>
    <col min="265" max="512" width="11.44140625" style="129"/>
    <col min="513" max="520" width="10.6640625" style="129" customWidth="1"/>
    <col min="521" max="768" width="11.44140625" style="129"/>
    <col min="769" max="776" width="10.6640625" style="129" customWidth="1"/>
    <col min="777" max="1024" width="11.44140625" style="129"/>
    <col min="1025" max="1032" width="10.6640625" style="129" customWidth="1"/>
    <col min="1033" max="1280" width="11.44140625" style="129"/>
    <col min="1281" max="1288" width="10.6640625" style="129" customWidth="1"/>
    <col min="1289" max="1536" width="11.44140625" style="129"/>
    <col min="1537" max="1544" width="10.6640625" style="129" customWidth="1"/>
    <col min="1545" max="1792" width="11.44140625" style="129"/>
    <col min="1793" max="1800" width="10.6640625" style="129" customWidth="1"/>
    <col min="1801" max="2048" width="11.44140625" style="129"/>
    <col min="2049" max="2056" width="10.6640625" style="129" customWidth="1"/>
    <col min="2057" max="2304" width="11.44140625" style="129"/>
    <col min="2305" max="2312" width="10.6640625" style="129" customWidth="1"/>
    <col min="2313" max="2560" width="11.44140625" style="129"/>
    <col min="2561" max="2568" width="10.6640625" style="129" customWidth="1"/>
    <col min="2569" max="2816" width="11.44140625" style="129"/>
    <col min="2817" max="2824" width="10.6640625" style="129" customWidth="1"/>
    <col min="2825" max="3072" width="11.44140625" style="129"/>
    <col min="3073" max="3080" width="10.6640625" style="129" customWidth="1"/>
    <col min="3081" max="3328" width="11.44140625" style="129"/>
    <col min="3329" max="3336" width="10.6640625" style="129" customWidth="1"/>
    <col min="3337" max="3584" width="11.44140625" style="129"/>
    <col min="3585" max="3592" width="10.6640625" style="129" customWidth="1"/>
    <col min="3593" max="3840" width="11.44140625" style="129"/>
    <col min="3841" max="3848" width="10.6640625" style="129" customWidth="1"/>
    <col min="3849" max="4096" width="11.44140625" style="129"/>
    <col min="4097" max="4104" width="10.6640625" style="129" customWidth="1"/>
    <col min="4105" max="4352" width="11.44140625" style="129"/>
    <col min="4353" max="4360" width="10.6640625" style="129" customWidth="1"/>
    <col min="4361" max="4608" width="11.44140625" style="129"/>
    <col min="4609" max="4616" width="10.6640625" style="129" customWidth="1"/>
    <col min="4617" max="4864" width="11.44140625" style="129"/>
    <col min="4865" max="4872" width="10.6640625" style="129" customWidth="1"/>
    <col min="4873" max="5120" width="11.44140625" style="129"/>
    <col min="5121" max="5128" width="10.6640625" style="129" customWidth="1"/>
    <col min="5129" max="5376" width="11.44140625" style="129"/>
    <col min="5377" max="5384" width="10.6640625" style="129" customWidth="1"/>
    <col min="5385" max="5632" width="11.44140625" style="129"/>
    <col min="5633" max="5640" width="10.6640625" style="129" customWidth="1"/>
    <col min="5641" max="5888" width="11.44140625" style="129"/>
    <col min="5889" max="5896" width="10.6640625" style="129" customWidth="1"/>
    <col min="5897" max="6144" width="11.44140625" style="129"/>
    <col min="6145" max="6152" width="10.6640625" style="129" customWidth="1"/>
    <col min="6153" max="6400" width="11.44140625" style="129"/>
    <col min="6401" max="6408" width="10.6640625" style="129" customWidth="1"/>
    <col min="6409" max="6656" width="11.44140625" style="129"/>
    <col min="6657" max="6664" width="10.6640625" style="129" customWidth="1"/>
    <col min="6665" max="6912" width="11.44140625" style="129"/>
    <col min="6913" max="6920" width="10.6640625" style="129" customWidth="1"/>
    <col min="6921" max="7168" width="11.44140625" style="129"/>
    <col min="7169" max="7176" width="10.6640625" style="129" customWidth="1"/>
    <col min="7177" max="7424" width="11.44140625" style="129"/>
    <col min="7425" max="7432" width="10.6640625" style="129" customWidth="1"/>
    <col min="7433" max="7680" width="11.44140625" style="129"/>
    <col min="7681" max="7688" width="10.6640625" style="129" customWidth="1"/>
    <col min="7689" max="7936" width="11.44140625" style="129"/>
    <col min="7937" max="7944" width="10.6640625" style="129" customWidth="1"/>
    <col min="7945" max="8192" width="11.44140625" style="129"/>
    <col min="8193" max="8200" width="10.6640625" style="129" customWidth="1"/>
    <col min="8201" max="8448" width="11.44140625" style="129"/>
    <col min="8449" max="8456" width="10.6640625" style="129" customWidth="1"/>
    <col min="8457" max="8704" width="11.44140625" style="129"/>
    <col min="8705" max="8712" width="10.6640625" style="129" customWidth="1"/>
    <col min="8713" max="8960" width="11.44140625" style="129"/>
    <col min="8961" max="8968" width="10.6640625" style="129" customWidth="1"/>
    <col min="8969" max="9216" width="11.44140625" style="129"/>
    <col min="9217" max="9224" width="10.6640625" style="129" customWidth="1"/>
    <col min="9225" max="9472" width="11.44140625" style="129"/>
    <col min="9473" max="9480" width="10.6640625" style="129" customWidth="1"/>
    <col min="9481" max="9728" width="11.44140625" style="129"/>
    <col min="9729" max="9736" width="10.6640625" style="129" customWidth="1"/>
    <col min="9737" max="9984" width="11.44140625" style="129"/>
    <col min="9985" max="9992" width="10.6640625" style="129" customWidth="1"/>
    <col min="9993" max="10240" width="11.44140625" style="129"/>
    <col min="10241" max="10248" width="10.6640625" style="129" customWidth="1"/>
    <col min="10249" max="10496" width="11.44140625" style="129"/>
    <col min="10497" max="10504" width="10.6640625" style="129" customWidth="1"/>
    <col min="10505" max="10752" width="11.44140625" style="129"/>
    <col min="10753" max="10760" width="10.6640625" style="129" customWidth="1"/>
    <col min="10761" max="11008" width="11.44140625" style="129"/>
    <col min="11009" max="11016" width="10.6640625" style="129" customWidth="1"/>
    <col min="11017" max="11264" width="11.44140625" style="129"/>
    <col min="11265" max="11272" width="10.6640625" style="129" customWidth="1"/>
    <col min="11273" max="11520" width="11.44140625" style="129"/>
    <col min="11521" max="11528" width="10.6640625" style="129" customWidth="1"/>
    <col min="11529" max="11776" width="11.44140625" style="129"/>
    <col min="11777" max="11784" width="10.6640625" style="129" customWidth="1"/>
    <col min="11785" max="12032" width="11.44140625" style="129"/>
    <col min="12033" max="12040" width="10.6640625" style="129" customWidth="1"/>
    <col min="12041" max="12288" width="11.44140625" style="129"/>
    <col min="12289" max="12296" width="10.6640625" style="129" customWidth="1"/>
    <col min="12297" max="12544" width="11.44140625" style="129"/>
    <col min="12545" max="12552" width="10.6640625" style="129" customWidth="1"/>
    <col min="12553" max="12800" width="11.44140625" style="129"/>
    <col min="12801" max="12808" width="10.6640625" style="129" customWidth="1"/>
    <col min="12809" max="13056" width="11.44140625" style="129"/>
    <col min="13057" max="13064" width="10.6640625" style="129" customWidth="1"/>
    <col min="13065" max="13312" width="11.44140625" style="129"/>
    <col min="13313" max="13320" width="10.6640625" style="129" customWidth="1"/>
    <col min="13321" max="13568" width="11.44140625" style="129"/>
    <col min="13569" max="13576" width="10.6640625" style="129" customWidth="1"/>
    <col min="13577" max="13824" width="11.44140625" style="129"/>
    <col min="13825" max="13832" width="10.6640625" style="129" customWidth="1"/>
    <col min="13833" max="14080" width="11.44140625" style="129"/>
    <col min="14081" max="14088" width="10.6640625" style="129" customWidth="1"/>
    <col min="14089" max="14336" width="11.44140625" style="129"/>
    <col min="14337" max="14344" width="10.6640625" style="129" customWidth="1"/>
    <col min="14345" max="14592" width="11.44140625" style="129"/>
    <col min="14593" max="14600" width="10.6640625" style="129" customWidth="1"/>
    <col min="14601" max="14848" width="11.44140625" style="129"/>
    <col min="14849" max="14856" width="10.6640625" style="129" customWidth="1"/>
    <col min="14857" max="15104" width="11.44140625" style="129"/>
    <col min="15105" max="15112" width="10.6640625" style="129" customWidth="1"/>
    <col min="15113" max="15360" width="11.44140625" style="129"/>
    <col min="15361" max="15368" width="10.6640625" style="129" customWidth="1"/>
    <col min="15369" max="15616" width="11.44140625" style="129"/>
    <col min="15617" max="15624" width="10.6640625" style="129" customWidth="1"/>
    <col min="15625" max="15872" width="11.44140625" style="129"/>
    <col min="15873" max="15880" width="10.6640625" style="129" customWidth="1"/>
    <col min="15881" max="16128" width="11.44140625" style="129"/>
    <col min="16129" max="16136" width="10.6640625" style="129" customWidth="1"/>
    <col min="16137" max="16384" width="11.44140625" style="129"/>
  </cols>
  <sheetData>
    <row r="1" spans="1:8" ht="20.100000000000001" customHeight="1" x14ac:dyDescent="0.3">
      <c r="A1" s="157" t="s">
        <v>508</v>
      </c>
      <c r="B1" s="157"/>
      <c r="C1" s="157"/>
      <c r="D1" s="157"/>
      <c r="E1" s="157"/>
      <c r="F1" s="157"/>
      <c r="G1" s="157"/>
      <c r="H1" s="157"/>
    </row>
    <row r="2" spans="1:8" ht="49.05" customHeight="1" x14ac:dyDescent="0.25">
      <c r="A2" s="155" t="s">
        <v>522</v>
      </c>
      <c r="B2" s="156"/>
      <c r="C2" s="156"/>
      <c r="D2" s="156"/>
      <c r="E2" s="156"/>
      <c r="F2" s="156"/>
      <c r="G2" s="156"/>
      <c r="H2" s="156"/>
    </row>
    <row r="3" spans="1:8" ht="34.950000000000003" customHeight="1" x14ac:dyDescent="0.25">
      <c r="A3" s="155" t="s">
        <v>509</v>
      </c>
      <c r="B3" s="156"/>
      <c r="C3" s="156"/>
      <c r="D3" s="156"/>
      <c r="E3" s="156"/>
      <c r="F3" s="156"/>
      <c r="G3" s="156"/>
      <c r="H3" s="156"/>
    </row>
    <row r="4" spans="1:8" ht="70.05" customHeight="1" x14ac:dyDescent="0.25">
      <c r="A4" s="155" t="s">
        <v>510</v>
      </c>
      <c r="B4" s="156"/>
      <c r="C4" s="156"/>
      <c r="D4" s="156"/>
      <c r="E4" s="156"/>
      <c r="F4" s="156"/>
      <c r="G4" s="156"/>
      <c r="H4" s="156"/>
    </row>
    <row r="5" spans="1:8" ht="52.95" customHeight="1" x14ac:dyDescent="0.25">
      <c r="A5" s="155" t="s">
        <v>511</v>
      </c>
      <c r="B5" s="156"/>
      <c r="C5" s="156"/>
      <c r="D5" s="156"/>
      <c r="E5" s="156"/>
      <c r="F5" s="156"/>
      <c r="G5" s="156"/>
      <c r="H5" s="156"/>
    </row>
    <row r="6" spans="1:8" ht="34.950000000000003" customHeight="1" x14ac:dyDescent="0.25">
      <c r="A6" s="155" t="s">
        <v>512</v>
      </c>
      <c r="B6" s="156"/>
      <c r="C6" s="156"/>
      <c r="D6" s="156"/>
      <c r="E6" s="156"/>
      <c r="F6" s="156"/>
      <c r="G6" s="156"/>
      <c r="H6" s="156"/>
    </row>
    <row r="7" spans="1:8" ht="88.05" customHeight="1" x14ac:dyDescent="0.25">
      <c r="A7" s="155" t="s">
        <v>513</v>
      </c>
      <c r="B7" s="156"/>
      <c r="C7" s="156"/>
      <c r="D7" s="156"/>
      <c r="E7" s="156"/>
      <c r="F7" s="156"/>
      <c r="G7" s="156"/>
      <c r="H7" s="156"/>
    </row>
    <row r="8" spans="1:8" ht="88.05" customHeight="1" x14ac:dyDescent="0.25">
      <c r="A8" s="155" t="s">
        <v>514</v>
      </c>
      <c r="B8" s="156"/>
      <c r="C8" s="156"/>
      <c r="D8" s="156"/>
      <c r="E8" s="156"/>
      <c r="F8" s="156"/>
      <c r="G8" s="156"/>
      <c r="H8" s="156"/>
    </row>
    <row r="9" spans="1:8" ht="70.05" customHeight="1" x14ac:dyDescent="0.25">
      <c r="A9" s="155" t="s">
        <v>515</v>
      </c>
      <c r="B9" s="156"/>
      <c r="C9" s="156"/>
      <c r="D9" s="156"/>
      <c r="E9" s="156"/>
      <c r="F9" s="156"/>
      <c r="G9" s="156"/>
      <c r="H9" s="156"/>
    </row>
    <row r="10" spans="1:8" ht="52.95" customHeight="1" x14ac:dyDescent="0.25">
      <c r="A10" s="155" t="s">
        <v>516</v>
      </c>
      <c r="B10" s="156"/>
      <c r="C10" s="156"/>
      <c r="D10" s="156"/>
      <c r="E10" s="156"/>
      <c r="F10" s="156"/>
      <c r="G10" s="156"/>
      <c r="H10" s="156"/>
    </row>
    <row r="11" spans="1:8" ht="70.05" customHeight="1" x14ac:dyDescent="0.25">
      <c r="A11" s="155" t="s">
        <v>517</v>
      </c>
      <c r="B11" s="156"/>
      <c r="C11" s="156"/>
      <c r="D11" s="156"/>
      <c r="E11" s="156"/>
      <c r="F11" s="156"/>
      <c r="G11" s="156"/>
      <c r="H11" s="156"/>
    </row>
    <row r="12" spans="1:8" ht="34.950000000000003" customHeight="1" x14ac:dyDescent="0.25">
      <c r="A12" s="155" t="s">
        <v>518</v>
      </c>
      <c r="B12" s="156"/>
      <c r="C12" s="156"/>
      <c r="D12" s="156"/>
      <c r="E12" s="156"/>
      <c r="F12" s="156"/>
      <c r="G12" s="156"/>
      <c r="H12" s="156"/>
    </row>
    <row r="13" spans="1:8" ht="97.05" customHeight="1" x14ac:dyDescent="0.25">
      <c r="A13" s="155" t="s">
        <v>519</v>
      </c>
      <c r="B13" s="156"/>
      <c r="C13" s="156"/>
      <c r="D13" s="156"/>
      <c r="E13" s="156"/>
      <c r="F13" s="156"/>
      <c r="G13" s="156"/>
      <c r="H13" s="156"/>
    </row>
    <row r="14" spans="1:8" ht="97.05" customHeight="1" x14ac:dyDescent="0.25">
      <c r="A14" s="155" t="s">
        <v>520</v>
      </c>
      <c r="B14" s="156"/>
      <c r="C14" s="156"/>
      <c r="D14" s="156"/>
      <c r="E14" s="156"/>
      <c r="F14" s="156"/>
      <c r="G14" s="156"/>
      <c r="H14" s="156"/>
    </row>
    <row r="15" spans="1:8" ht="20.100000000000001" customHeight="1" x14ac:dyDescent="0.25">
      <c r="A15" s="155" t="s">
        <v>521</v>
      </c>
      <c r="B15" s="156"/>
      <c r="C15" s="156"/>
      <c r="D15" s="156"/>
      <c r="E15" s="156"/>
      <c r="F15" s="156"/>
      <c r="G15" s="156"/>
      <c r="H15" s="156"/>
    </row>
    <row r="16" spans="1:8" x14ac:dyDescent="0.25">
      <c r="A16" s="155"/>
      <c r="B16" s="156"/>
      <c r="C16" s="156"/>
      <c r="D16" s="156"/>
      <c r="E16" s="156"/>
      <c r="F16" s="156"/>
      <c r="G16" s="156"/>
      <c r="H16" s="156"/>
    </row>
    <row r="17" spans="1:8" x14ac:dyDescent="0.25">
      <c r="A17" s="155"/>
      <c r="B17" s="156"/>
      <c r="C17" s="156"/>
      <c r="D17" s="156"/>
      <c r="E17" s="156"/>
      <c r="F17" s="156"/>
      <c r="G17" s="156"/>
      <c r="H17" s="156"/>
    </row>
    <row r="18" spans="1:8" x14ac:dyDescent="0.25">
      <c r="A18" s="155"/>
      <c r="B18" s="156"/>
      <c r="C18" s="156"/>
      <c r="D18" s="156"/>
      <c r="E18" s="156"/>
      <c r="F18" s="156"/>
      <c r="G18" s="156"/>
      <c r="H18" s="156"/>
    </row>
    <row r="19" spans="1:8" x14ac:dyDescent="0.25">
      <c r="A19" s="155"/>
      <c r="B19" s="156"/>
      <c r="C19" s="156"/>
      <c r="D19" s="156"/>
      <c r="E19" s="156"/>
      <c r="F19" s="156"/>
      <c r="G19" s="156"/>
      <c r="H19" s="156"/>
    </row>
    <row r="20" spans="1:8" x14ac:dyDescent="0.25">
      <c r="A20" s="155"/>
      <c r="B20" s="156"/>
      <c r="C20" s="156"/>
      <c r="D20" s="156"/>
      <c r="E20" s="156"/>
      <c r="F20" s="156"/>
      <c r="G20" s="156"/>
      <c r="H20" s="156"/>
    </row>
  </sheetData>
  <sheetProtection password="CAA1" sheet="1" objects="1" scenarios="1"/>
  <mergeCells count="20">
    <mergeCell ref="A19:H19"/>
    <mergeCell ref="A20:H20"/>
    <mergeCell ref="A13:H13"/>
    <mergeCell ref="A14:H14"/>
    <mergeCell ref="A15:H15"/>
    <mergeCell ref="A16:H16"/>
    <mergeCell ref="A17:H17"/>
    <mergeCell ref="A18:H18"/>
    <mergeCell ref="A12:H12"/>
    <mergeCell ref="A1:H1"/>
    <mergeCell ref="A2:H2"/>
    <mergeCell ref="A3:H3"/>
    <mergeCell ref="A4:H4"/>
    <mergeCell ref="A5:H5"/>
    <mergeCell ref="A6:H6"/>
    <mergeCell ref="A7:H7"/>
    <mergeCell ref="A8:H8"/>
    <mergeCell ref="A9:H9"/>
    <mergeCell ref="A10:H10"/>
    <mergeCell ref="A11:H11"/>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44140625" defaultRowHeight="13.8" x14ac:dyDescent="0.25"/>
  <cols>
    <col min="1" max="1" width="25.109375" style="79" bestFit="1" customWidth="1"/>
    <col min="2" max="2" width="39" style="79" customWidth="1"/>
    <col min="3" max="16384" width="11.44140625" style="79"/>
  </cols>
  <sheetData>
    <row r="1" spans="1:7" ht="20.100000000000001" customHeight="1" x14ac:dyDescent="0.25">
      <c r="A1" s="78" t="s">
        <v>288</v>
      </c>
      <c r="C1" s="80" t="s">
        <v>289</v>
      </c>
    </row>
    <row r="2" spans="1:7" ht="20.100000000000001" customHeight="1" x14ac:dyDescent="0.25">
      <c r="A2" s="79" t="s">
        <v>290</v>
      </c>
      <c r="B2" s="81"/>
      <c r="C2" s="79" t="s">
        <v>290</v>
      </c>
    </row>
    <row r="3" spans="1:7" ht="20.100000000000001" customHeight="1" x14ac:dyDescent="0.25">
      <c r="A3" s="79" t="s">
        <v>291</v>
      </c>
      <c r="B3" s="86"/>
      <c r="C3" s="79" t="s">
        <v>292</v>
      </c>
    </row>
    <row r="4" spans="1:7" ht="20.100000000000001" customHeight="1" x14ac:dyDescent="0.25">
      <c r="A4" s="79" t="s">
        <v>293</v>
      </c>
      <c r="B4" s="81"/>
      <c r="C4" s="79" t="s">
        <v>294</v>
      </c>
    </row>
    <row r="5" spans="1:7" ht="20.100000000000001" customHeight="1" x14ac:dyDescent="0.25"/>
    <row r="6" spans="1:7" ht="45" customHeight="1" x14ac:dyDescent="0.25">
      <c r="A6" s="161" t="s">
        <v>295</v>
      </c>
      <c r="B6" s="162"/>
      <c r="C6" s="162"/>
      <c r="D6" s="162"/>
      <c r="E6" s="162"/>
      <c r="F6" s="162"/>
      <c r="G6" s="162"/>
    </row>
    <row r="7" spans="1:7" ht="15" customHeight="1" x14ac:dyDescent="0.25"/>
    <row r="8" spans="1:7" ht="45" customHeight="1" x14ac:dyDescent="0.25">
      <c r="A8" s="161" t="s">
        <v>326</v>
      </c>
      <c r="B8" s="162"/>
      <c r="C8" s="162"/>
      <c r="D8" s="162"/>
      <c r="E8" s="162"/>
      <c r="F8" s="162"/>
      <c r="G8" s="162"/>
    </row>
    <row r="9" spans="1:7" ht="20.100000000000001" customHeight="1" x14ac:dyDescent="0.25">
      <c r="A9" s="82"/>
    </row>
    <row r="10" spans="1:7" ht="45" customHeight="1" x14ac:dyDescent="0.25">
      <c r="A10" s="158" t="s">
        <v>327</v>
      </c>
      <c r="B10" s="158"/>
      <c r="C10" s="158"/>
      <c r="D10" s="158"/>
      <c r="E10" s="158"/>
      <c r="F10" s="158"/>
      <c r="G10" s="158"/>
    </row>
    <row r="11" spans="1:7" ht="45" customHeight="1" x14ac:dyDescent="0.25">
      <c r="A11" s="158" t="s">
        <v>328</v>
      </c>
      <c r="B11" s="159"/>
      <c r="C11" s="159"/>
      <c r="D11" s="159"/>
      <c r="E11" s="159"/>
      <c r="F11" s="159"/>
      <c r="G11" s="159"/>
    </row>
    <row r="12" spans="1:7" ht="45" customHeight="1" x14ac:dyDescent="0.25">
      <c r="A12" s="158" t="s">
        <v>329</v>
      </c>
      <c r="B12" s="158"/>
      <c r="C12" s="159" t="s">
        <v>330</v>
      </c>
      <c r="D12" s="159"/>
      <c r="E12" s="159"/>
      <c r="F12" s="159"/>
      <c r="G12" s="85"/>
    </row>
    <row r="13" spans="1:7" ht="45" customHeight="1" x14ac:dyDescent="0.25">
      <c r="A13" s="84"/>
      <c r="B13" s="84"/>
      <c r="C13" s="85"/>
      <c r="D13" s="85"/>
      <c r="E13" s="85"/>
      <c r="F13" s="85"/>
      <c r="G13" s="85"/>
    </row>
    <row r="15" spans="1:7" x14ac:dyDescent="0.25">
      <c r="A15" s="79" t="s">
        <v>296</v>
      </c>
      <c r="B15" s="86"/>
      <c r="C15" s="160" t="s">
        <v>297</v>
      </c>
      <c r="D15" s="160"/>
      <c r="E15" s="160"/>
    </row>
    <row r="16" spans="1:7" x14ac:dyDescent="0.25">
      <c r="A16" s="79" t="s">
        <v>298</v>
      </c>
      <c r="B16" s="82" t="str">
        <f>IF(ISBLANK(B15),"",IF(B3=B15,"Kontrolle erfolgreich - check ok","FEHLER - ERROR"))</f>
        <v/>
      </c>
      <c r="C16" s="79" t="s">
        <v>299</v>
      </c>
    </row>
    <row r="17" spans="2:2" x14ac:dyDescent="0.25">
      <c r="B17" s="82" t="str">
        <f>IF(ISBLANK(B15),"",IF(ISERROR(FIND("@",B15,1)),"keine gültige eMail-Adresse",IF((VALUE(FIND("@",B15,1))&gt;1),"","keine gültige eMail-Adresse!")))</f>
        <v/>
      </c>
    </row>
    <row r="18" spans="2:2" x14ac:dyDescent="0.25">
      <c r="B18" s="82" t="str">
        <f>IF(ISBLANK(B15),"",IF(ISERROR(FIND("@",B15,1)),"no valid eMail-adress",IF((VALUE(FIND("@",B15,1))&gt;1),"","no valid eMail-address!")))</f>
        <v/>
      </c>
    </row>
    <row r="19" spans="2:2" x14ac:dyDescent="0.25">
      <c r="B19" s="79" t="str">
        <f>IF(ISBLANK(B15),"",IF(ISERROR(FIND("; ",B15,1)),"",IF((VALUE(FIND("; ",B15,1))&gt;8),"","Achtung - die zweite eMail-Adresse wurde nicht korrekt eingegeben")))</f>
        <v/>
      </c>
    </row>
  </sheetData>
  <sheetProtection password="CAA1" sheet="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3"/>
  <sheetViews>
    <sheetView workbookViewId="0">
      <selection activeCell="B9" sqref="B9"/>
    </sheetView>
  </sheetViews>
  <sheetFormatPr baseColWidth="10" defaultRowHeight="13.8" x14ac:dyDescent="0.25"/>
  <cols>
    <col min="1" max="1" width="39.44140625" bestFit="1" customWidth="1"/>
    <col min="2" max="2" width="33.109375" bestFit="1" customWidth="1"/>
  </cols>
  <sheetData>
    <row r="1" spans="1:7" x14ac:dyDescent="0.25">
      <c r="A1" t="s">
        <v>13</v>
      </c>
      <c r="B1" s="4" t="str">
        <f>IF(ISNUMBER(VALUE(Ergebnisse!G1)),IF(VALUE(Ergebnisse!G1)&gt;0,VALUE(Ergebnisse!G1),""),"")</f>
        <v/>
      </c>
      <c r="D1" t="s">
        <v>20</v>
      </c>
    </row>
    <row r="2" spans="1:7" x14ac:dyDescent="0.25">
      <c r="A2" t="s">
        <v>6</v>
      </c>
      <c r="B2" s="4" t="str">
        <f>IF(ISNUMBER(VALUE(Ergebnisse!G2)),IF(VALUE(Ergebnisse!G2)&gt;0,VALUE(Ergebnisse!G2),""),"")</f>
        <v/>
      </c>
    </row>
    <row r="3" spans="1:7" x14ac:dyDescent="0.25">
      <c r="A3" t="s">
        <v>14</v>
      </c>
      <c r="B3" s="39" t="s">
        <v>108</v>
      </c>
      <c r="D3" t="s">
        <v>19</v>
      </c>
    </row>
    <row r="4" spans="1:7" x14ac:dyDescent="0.25">
      <c r="A4" t="s">
        <v>15</v>
      </c>
      <c r="B4" s="4">
        <f>YEAR(Ergebnisse!E5)</f>
        <v>2020</v>
      </c>
      <c r="D4" s="10">
        <v>2</v>
      </c>
    </row>
    <row r="5" spans="1:7" x14ac:dyDescent="0.25">
      <c r="A5" t="s">
        <v>16</v>
      </c>
      <c r="B5" s="4" t="str">
        <f>D8</f>
        <v>N</v>
      </c>
      <c r="D5" t="str">
        <f>IF(D4=2,"N","J")</f>
        <v>N</v>
      </c>
      <c r="F5">
        <v>1</v>
      </c>
      <c r="G5" t="s">
        <v>227</v>
      </c>
    </row>
    <row r="6" spans="1:7" x14ac:dyDescent="0.25">
      <c r="A6" t="s">
        <v>45</v>
      </c>
      <c r="B6" s="4">
        <f>Ergebnisse!G3</f>
        <v>1</v>
      </c>
      <c r="F6">
        <v>2</v>
      </c>
      <c r="G6" t="s">
        <v>228</v>
      </c>
    </row>
    <row r="7" spans="1:7" x14ac:dyDescent="0.25">
      <c r="A7" t="s">
        <v>49</v>
      </c>
      <c r="B7" s="40">
        <f>Ergebnisse!E5</f>
        <v>44150</v>
      </c>
    </row>
    <row r="8" spans="1:7" x14ac:dyDescent="0.25">
      <c r="A8" t="s">
        <v>17</v>
      </c>
      <c r="B8" s="4">
        <v>19</v>
      </c>
      <c r="D8" t="str">
        <f>LEFT(D5,1)</f>
        <v>N</v>
      </c>
    </row>
    <row r="9" spans="1:7" x14ac:dyDescent="0.25">
      <c r="A9" t="s">
        <v>18</v>
      </c>
      <c r="B9" s="4">
        <v>2</v>
      </c>
    </row>
    <row r="10" spans="1:7" x14ac:dyDescent="0.25">
      <c r="A10" t="s">
        <v>24</v>
      </c>
      <c r="B10" s="2" t="str">
        <f>Ergebnisse!A20</f>
        <v>aw-Wert</v>
      </c>
      <c r="C10" s="2" t="str">
        <f>Ergebnisse!B20</f>
        <v>ohne</v>
      </c>
    </row>
    <row r="11" spans="1:7" x14ac:dyDescent="0.25">
      <c r="A11" t="s">
        <v>25</v>
      </c>
      <c r="B11" s="2" t="str">
        <f>Ergebnisse!A21</f>
        <v>Trockenmasse</v>
      </c>
      <c r="C11" s="2" t="str">
        <f>Ergebnisse!B21</f>
        <v>g/100 g</v>
      </c>
    </row>
    <row r="12" spans="1:7" x14ac:dyDescent="0.25">
      <c r="A12" t="s">
        <v>26</v>
      </c>
      <c r="B12" s="2" t="str">
        <f>Ergebnisse!A22</f>
        <v>Asche</v>
      </c>
      <c r="C12" s="2" t="str">
        <f>Ergebnisse!B22</f>
        <v>g/100 g</v>
      </c>
    </row>
    <row r="13" spans="1:7" x14ac:dyDescent="0.25">
      <c r="A13" t="s">
        <v>33</v>
      </c>
      <c r="B13" s="2" t="str">
        <f>Ergebnisse!A23</f>
        <v>Rohprotein (N * 6,25)</v>
      </c>
      <c r="C13" s="2" t="str">
        <f>Ergebnisse!B23</f>
        <v>g/100 g</v>
      </c>
    </row>
    <row r="14" spans="1:7" x14ac:dyDescent="0.25">
      <c r="A14" t="s">
        <v>34</v>
      </c>
      <c r="B14" s="2" t="str">
        <f>Ergebnisse!A24</f>
        <v>Fett</v>
      </c>
      <c r="C14" s="2" t="str">
        <f>Ergebnisse!B24</f>
        <v>g/100 g</v>
      </c>
    </row>
    <row r="15" spans="1:7" x14ac:dyDescent="0.25">
      <c r="A15" t="s">
        <v>35</v>
      </c>
      <c r="B15" s="2" t="str">
        <f>Ergebnisse!A25</f>
        <v>Fett, gesättigte Fettsäuren</v>
      </c>
      <c r="C15" s="2" t="str">
        <f>Ergebnisse!B25</f>
        <v>g/100 g</v>
      </c>
    </row>
    <row r="16" spans="1:7" x14ac:dyDescent="0.25">
      <c r="A16" t="s">
        <v>36</v>
      </c>
      <c r="B16" s="2" t="str">
        <f>Ergebnisse!A26</f>
        <v>Halbmikrobuttersäurezahl (HBSZ)</v>
      </c>
      <c r="C16" s="2" t="str">
        <f>Ergebnisse!B26</f>
        <v>ohne</v>
      </c>
    </row>
    <row r="17" spans="1:3" x14ac:dyDescent="0.25">
      <c r="A17" t="s">
        <v>37</v>
      </c>
      <c r="B17" s="2" t="str">
        <f>Ergebnisse!A27</f>
        <v>Butterfett, berechnet über HBSZ</v>
      </c>
      <c r="C17" s="2" t="str">
        <f>Ergebnisse!B27</f>
        <v>g/100 g</v>
      </c>
    </row>
    <row r="18" spans="1:3" x14ac:dyDescent="0.25">
      <c r="A18" t="s">
        <v>109</v>
      </c>
      <c r="B18" s="2" t="str">
        <f>Ergebnisse!A28</f>
        <v>Freie Buttersäure (auf Fett beziehen)</v>
      </c>
      <c r="C18" s="2" t="str">
        <f>Ergebnisse!B28</f>
        <v>g/100 g Fett</v>
      </c>
    </row>
    <row r="19" spans="1:3" x14ac:dyDescent="0.25">
      <c r="A19" t="s">
        <v>110</v>
      </c>
      <c r="B19" s="2" t="str">
        <f>Ergebnisse!A29</f>
        <v>Butterfett, berechnet über Buttersäure</v>
      </c>
      <c r="C19" s="2" t="str">
        <f>Ergebnisse!B29</f>
        <v>g/100 g</v>
      </c>
    </row>
    <row r="20" spans="1:3" x14ac:dyDescent="0.25">
      <c r="A20" t="s">
        <v>111</v>
      </c>
      <c r="B20" s="2" t="str">
        <f>Ergebnisse!A30</f>
        <v>Buttersäuremethylester (auf Fett beziehen)</v>
      </c>
      <c r="C20" s="2" t="str">
        <f>Ergebnisse!B30</f>
        <v>g/100 g Fett</v>
      </c>
    </row>
    <row r="21" spans="1:3" x14ac:dyDescent="0.25">
      <c r="A21" t="s">
        <v>112</v>
      </c>
      <c r="B21" s="2" t="str">
        <f>Ergebnisse!A31</f>
        <v>Butterfett, berechnet
über Buttersäuremethylester</v>
      </c>
      <c r="C21" s="2" t="str">
        <f>Ergebnisse!B31</f>
        <v>g/100 g</v>
      </c>
    </row>
    <row r="22" spans="1:3" x14ac:dyDescent="0.25">
      <c r="A22" t="s">
        <v>113</v>
      </c>
      <c r="B22" s="2" t="str">
        <f>Ergebnisse!A32</f>
        <v>Stärke</v>
      </c>
      <c r="C22" s="2" t="str">
        <f>Ergebnisse!B32</f>
        <v>g/100 g</v>
      </c>
    </row>
    <row r="23" spans="1:3" x14ac:dyDescent="0.25">
      <c r="A23" t="s">
        <v>116</v>
      </c>
      <c r="B23" s="2" t="str">
        <f>Ergebnisse!A33</f>
        <v>Saccharose, wasserfrei</v>
      </c>
      <c r="C23" s="2" t="str">
        <f>Ergebnisse!B33</f>
        <v>g/100 g</v>
      </c>
    </row>
    <row r="24" spans="1:3" x14ac:dyDescent="0.25">
      <c r="A24" t="s">
        <v>229</v>
      </c>
      <c r="B24" s="2" t="str">
        <f>Ergebnisse!A34</f>
        <v>Cholesterin (chromatographisch)</v>
      </c>
      <c r="C24" s="2" t="str">
        <f>Ergebnisse!B34</f>
        <v>mg/100 g</v>
      </c>
    </row>
    <row r="25" spans="1:3" x14ac:dyDescent="0.25">
      <c r="A25" t="s">
        <v>286</v>
      </c>
      <c r="B25" s="2" t="str">
        <f>Ergebnisse!A35</f>
        <v>Gesamtsterine (enzymatisch)</v>
      </c>
      <c r="C25" s="2" t="str">
        <f>Ergebnisse!B35</f>
        <v>mg/100 g</v>
      </c>
    </row>
    <row r="26" spans="1:3" x14ac:dyDescent="0.25">
      <c r="A26" t="s">
        <v>431</v>
      </c>
      <c r="B26" s="2" t="str">
        <f>Ergebnisse!A36</f>
        <v>Ballaststoffe</v>
      </c>
      <c r="C26" s="2" t="str">
        <f>Ergebnisse!B36</f>
        <v>g/100 g</v>
      </c>
    </row>
    <row r="27" spans="1:3" x14ac:dyDescent="0.25">
      <c r="A27" t="s">
        <v>450</v>
      </c>
      <c r="B27" s="2" t="str">
        <f>Ergebnisse!A37</f>
        <v>Kochsalz (über Chlorid)</v>
      </c>
      <c r="C27" s="2" t="str">
        <f>Ergebnisse!B37</f>
        <v>g/100 g</v>
      </c>
    </row>
    <row r="28" spans="1:3" x14ac:dyDescent="0.25">
      <c r="A28" t="s">
        <v>496</v>
      </c>
      <c r="B28" s="2" t="str">
        <f>Ergebnisse!A38</f>
        <v>Natrium</v>
      </c>
      <c r="C28" s="2" t="str">
        <f>Ergebnisse!B38</f>
        <v>mg/100 g</v>
      </c>
    </row>
    <row r="32" spans="1:3" x14ac:dyDescent="0.25">
      <c r="A32" s="57" t="s">
        <v>433</v>
      </c>
    </row>
    <row r="33" spans="1:12" ht="31.2" x14ac:dyDescent="0.25">
      <c r="A33" s="57" t="s">
        <v>436</v>
      </c>
      <c r="F33" s="107" t="s">
        <v>434</v>
      </c>
      <c r="G33" s="107" t="s">
        <v>432</v>
      </c>
      <c r="H33" s="163" t="s">
        <v>435</v>
      </c>
      <c r="I33" s="163"/>
      <c r="J33" s="107" t="s">
        <v>427</v>
      </c>
      <c r="K33" s="107" t="s">
        <v>428</v>
      </c>
      <c r="L33" s="107" t="s">
        <v>429</v>
      </c>
    </row>
  </sheetData>
  <sheetProtection password="CAA1" sheet="1" objects="1" scenarios="1"/>
  <mergeCells count="1">
    <mergeCell ref="H33:I33"/>
  </mergeCells>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93"/>
  <sheetViews>
    <sheetView zoomScale="115" zoomScaleNormal="115" workbookViewId="0">
      <selection activeCell="G1" sqref="G1"/>
    </sheetView>
  </sheetViews>
  <sheetFormatPr baseColWidth="10" defaultColWidth="11.44140625" defaultRowHeight="13.8" x14ac:dyDescent="0.25"/>
  <cols>
    <col min="1" max="1" width="40" style="15" customWidth="1"/>
    <col min="2" max="2" width="14.6640625" style="15" customWidth="1"/>
    <col min="3" max="3" width="11.6640625" style="15" customWidth="1"/>
    <col min="4" max="6" width="13.6640625" style="15" customWidth="1"/>
    <col min="7" max="7" width="12.6640625" style="15" customWidth="1"/>
    <col min="8" max="8" width="9.6640625" style="15" customWidth="1"/>
    <col min="9" max="9" width="4.6640625" style="15" customWidth="1"/>
    <col min="10" max="16384" width="11.44140625" style="15"/>
  </cols>
  <sheetData>
    <row r="1" spans="1:8" ht="21.9" customHeight="1" x14ac:dyDescent="0.4">
      <c r="A1" s="11" t="s">
        <v>60</v>
      </c>
      <c r="B1" s="12"/>
      <c r="E1" s="13" t="s">
        <v>61</v>
      </c>
      <c r="F1" s="14"/>
      <c r="G1" s="111"/>
    </row>
    <row r="2" spans="1:8" ht="21.9" customHeight="1" x14ac:dyDescent="0.4">
      <c r="A2" s="11" t="s">
        <v>107</v>
      </c>
      <c r="B2" s="12"/>
      <c r="E2" s="13" t="s">
        <v>62</v>
      </c>
      <c r="F2" s="14"/>
      <c r="G2" s="111"/>
    </row>
    <row r="3" spans="1:8" ht="12.15" customHeight="1" x14ac:dyDescent="0.4">
      <c r="A3" s="11"/>
      <c r="B3" s="12"/>
      <c r="E3" s="164" t="s">
        <v>50</v>
      </c>
      <c r="F3" s="164"/>
      <c r="G3" s="45">
        <v>1</v>
      </c>
    </row>
    <row r="4" spans="1:8" ht="21.9" customHeight="1" x14ac:dyDescent="0.35">
      <c r="A4" s="13" t="s">
        <v>11</v>
      </c>
      <c r="B4" s="15" t="s">
        <v>7</v>
      </c>
      <c r="E4" s="33" t="s">
        <v>46</v>
      </c>
      <c r="F4" s="46" t="str">
        <f>IF(ISBLANK(G1),"",IF(ISNUMBER(VALUE(G1)),"","Bitte nur Ziffern eingeben (numbers only)"))</f>
        <v/>
      </c>
      <c r="G4" s="113" t="s">
        <v>473</v>
      </c>
      <c r="H4" s="16"/>
    </row>
    <row r="5" spans="1:8" ht="19.95" customHeight="1" x14ac:dyDescent="0.35">
      <c r="A5" s="16" t="s">
        <v>63</v>
      </c>
      <c r="E5" s="58">
        <v>44150</v>
      </c>
      <c r="F5" s="46" t="str">
        <f>IF(ISBLANK(G2),"",IF(ISNUMBER(VALUE(G2)),"","Bitte nur Ziffern eingeben (numbers only)"))</f>
        <v/>
      </c>
      <c r="G5" s="14"/>
      <c r="H5" s="16"/>
    </row>
    <row r="6" spans="1:8" ht="10.199999999999999" customHeight="1" x14ac:dyDescent="0.25"/>
    <row r="7" spans="1:8" s="18" customFormat="1" ht="33" customHeight="1" x14ac:dyDescent="0.25">
      <c r="A7" s="173" t="s">
        <v>239</v>
      </c>
      <c r="B7" s="173"/>
      <c r="C7" s="173"/>
      <c r="D7" s="173"/>
      <c r="E7" s="173"/>
      <c r="F7" s="173"/>
      <c r="G7" s="173"/>
      <c r="H7" s="173"/>
    </row>
    <row r="8" spans="1:8" s="18" customFormat="1" ht="67.95" customHeight="1" x14ac:dyDescent="0.25">
      <c r="A8" s="173" t="s">
        <v>437</v>
      </c>
      <c r="B8" s="173"/>
      <c r="C8" s="173"/>
      <c r="D8" s="173"/>
      <c r="E8" s="173"/>
      <c r="F8" s="173"/>
      <c r="G8" s="173"/>
      <c r="H8" s="173"/>
    </row>
    <row r="9" spans="1:8" s="18" customFormat="1" ht="33" customHeight="1" x14ac:dyDescent="0.25">
      <c r="A9" s="173" t="s">
        <v>240</v>
      </c>
      <c r="B9" s="173"/>
      <c r="C9" s="173"/>
      <c r="D9" s="173"/>
      <c r="E9" s="173"/>
      <c r="F9" s="173"/>
      <c r="G9" s="173"/>
      <c r="H9" s="173"/>
    </row>
    <row r="10" spans="1:8" s="18" customFormat="1" ht="33" customHeight="1" x14ac:dyDescent="0.25">
      <c r="A10" s="173" t="s">
        <v>65</v>
      </c>
      <c r="B10" s="173"/>
      <c r="C10" s="173"/>
      <c r="D10" s="173"/>
      <c r="E10" s="173"/>
      <c r="F10" s="173"/>
      <c r="G10" s="173"/>
      <c r="H10" s="173"/>
    </row>
    <row r="11" spans="1:8" s="18" customFormat="1" ht="33" customHeight="1" x14ac:dyDescent="0.25">
      <c r="A11" s="173" t="s">
        <v>244</v>
      </c>
      <c r="B11" s="173"/>
      <c r="C11" s="173"/>
      <c r="D11" s="173"/>
      <c r="E11" s="173"/>
      <c r="F11" s="173"/>
      <c r="G11" s="173"/>
      <c r="H11" s="173"/>
    </row>
    <row r="12" spans="1:8" s="18" customFormat="1" ht="33" customHeight="1" x14ac:dyDescent="0.25">
      <c r="A12" s="173" t="s">
        <v>117</v>
      </c>
      <c r="B12" s="173"/>
      <c r="C12" s="173"/>
      <c r="D12" s="173"/>
      <c r="E12" s="173"/>
      <c r="F12" s="173"/>
      <c r="G12" s="173"/>
      <c r="H12" s="173"/>
    </row>
    <row r="13" spans="1:8" s="18" customFormat="1" ht="33" customHeight="1" x14ac:dyDescent="0.25">
      <c r="A13" s="173" t="s">
        <v>241</v>
      </c>
      <c r="B13" s="173"/>
      <c r="C13" s="173"/>
      <c r="D13" s="173"/>
      <c r="E13" s="173"/>
      <c r="F13" s="173"/>
      <c r="G13" s="173"/>
      <c r="H13" s="173"/>
    </row>
    <row r="14" spans="1:8" s="18" customFormat="1" ht="33" customHeight="1" x14ac:dyDescent="0.25">
      <c r="A14" s="178" t="s">
        <v>120</v>
      </c>
      <c r="B14" s="178"/>
      <c r="C14" s="178"/>
      <c r="D14" s="178"/>
      <c r="E14" s="178"/>
      <c r="F14" s="178"/>
      <c r="G14" s="178"/>
      <c r="H14" s="178"/>
    </row>
    <row r="15" spans="1:8" s="18" customFormat="1" ht="33" customHeight="1" x14ac:dyDescent="0.25">
      <c r="A15" s="173" t="s">
        <v>186</v>
      </c>
      <c r="B15" s="173"/>
      <c r="C15" s="173"/>
      <c r="D15" s="173"/>
      <c r="E15" s="173"/>
      <c r="F15" s="173"/>
      <c r="G15" s="173"/>
      <c r="H15" s="173"/>
    </row>
    <row r="16" spans="1:8" s="18" customFormat="1" ht="33" customHeight="1" x14ac:dyDescent="0.25">
      <c r="A16" s="179" t="str">
        <f>IF(OR(ISBLANK(G1),ISBLANK(G2)),"Die Tabelle ist so nicht versandfertig. Es fehlen noch Eingaben bei Kunden-Nr. und/oder Postleitzahl. Nur wenn diese beiden Felder ausgefüllt sind, kann der Absender dieser Tabelle korrekt identifiziert werden.","Wichtig: Sind Ihre Eingaben bei Kunden-Nr. und Postleitzahl korrekt?")</f>
        <v>Die Tabelle ist so nicht versandfertig. Es fehlen noch Eingaben bei Kunden-Nr. und/oder Postleitzahl. Nur wenn diese beiden Felder ausgefüllt sind, kann der Absender dieser Tabelle korrekt identifiziert werden.</v>
      </c>
      <c r="B16" s="179"/>
      <c r="C16" s="179"/>
      <c r="D16" s="179"/>
      <c r="E16" s="179"/>
      <c r="F16" s="179"/>
      <c r="G16" s="179"/>
      <c r="H16" s="179"/>
    </row>
    <row r="17" spans="1:12" s="18" customFormat="1" ht="30.15" customHeight="1" x14ac:dyDescent="0.35">
      <c r="A17" s="17" t="s">
        <v>47</v>
      </c>
      <c r="B17" s="13"/>
      <c r="C17" s="16"/>
      <c r="D17" s="13"/>
      <c r="E17" s="13"/>
      <c r="F17" s="13"/>
      <c r="G17" s="73"/>
      <c r="I17" s="15"/>
    </row>
    <row r="18" spans="1:12" ht="35.1" customHeight="1" x14ac:dyDescent="0.35">
      <c r="A18" s="13" t="s">
        <v>115</v>
      </c>
      <c r="G18" s="107"/>
    </row>
    <row r="19" spans="1:12" s="32" customFormat="1" ht="36" customHeight="1" x14ac:dyDescent="0.3">
      <c r="A19" s="50" t="s">
        <v>4</v>
      </c>
      <c r="B19" s="50" t="s">
        <v>5</v>
      </c>
      <c r="C19" s="51" t="s">
        <v>48</v>
      </c>
      <c r="D19" s="51" t="s">
        <v>9</v>
      </c>
      <c r="E19" s="51" t="s">
        <v>10</v>
      </c>
      <c r="F19" s="51" t="s">
        <v>66</v>
      </c>
      <c r="G19" s="56" t="s">
        <v>102</v>
      </c>
      <c r="H19" s="172" t="s">
        <v>430</v>
      </c>
      <c r="I19" s="172"/>
      <c r="J19" s="108" t="s">
        <v>427</v>
      </c>
      <c r="K19" s="108" t="s">
        <v>428</v>
      </c>
      <c r="L19" s="108" t="s">
        <v>429</v>
      </c>
    </row>
    <row r="20" spans="1:12" s="75" customFormat="1" ht="22.05" customHeight="1" x14ac:dyDescent="0.25">
      <c r="A20" s="114" t="s">
        <v>447</v>
      </c>
      <c r="B20" s="114" t="s">
        <v>104</v>
      </c>
      <c r="C20" s="56" t="s">
        <v>448</v>
      </c>
      <c r="D20" s="112"/>
      <c r="E20" s="112"/>
      <c r="F20" s="52">
        <f>aw!B1</f>
        <v>21</v>
      </c>
      <c r="G20" s="56"/>
      <c r="H20" s="115">
        <f>aw!C1</f>
        <v>20</v>
      </c>
      <c r="I20" s="116"/>
    </row>
    <row r="21" spans="1:12" s="32" customFormat="1" ht="22.05" customHeight="1" x14ac:dyDescent="0.3">
      <c r="A21" s="49" t="s">
        <v>487</v>
      </c>
      <c r="B21" s="49" t="s">
        <v>64</v>
      </c>
      <c r="C21" s="52">
        <v>3</v>
      </c>
      <c r="D21" s="112"/>
      <c r="E21" s="112"/>
      <c r="F21" s="52">
        <f>Wasser!$B$1</f>
        <v>28</v>
      </c>
      <c r="G21" s="52"/>
      <c r="H21" s="61">
        <f>Wasser!$C$1</f>
        <v>27</v>
      </c>
      <c r="I21" s="59"/>
    </row>
    <row r="22" spans="1:12" s="32" customFormat="1" ht="22.05" customHeight="1" x14ac:dyDescent="0.3">
      <c r="A22" s="49" t="s">
        <v>69</v>
      </c>
      <c r="B22" s="49" t="s">
        <v>64</v>
      </c>
      <c r="C22" s="52">
        <v>3</v>
      </c>
      <c r="D22" s="112"/>
      <c r="E22" s="112"/>
      <c r="F22" s="52">
        <f>Asche!B1</f>
        <v>22</v>
      </c>
      <c r="G22" s="52">
        <f>Asche!B32</f>
        <v>12</v>
      </c>
      <c r="H22" s="61">
        <f>Asche!$C$1</f>
        <v>21</v>
      </c>
      <c r="I22" s="63">
        <f>Asche!C32</f>
        <v>11</v>
      </c>
    </row>
    <row r="23" spans="1:12" s="32" customFormat="1" ht="22.05" customHeight="1" x14ac:dyDescent="0.3">
      <c r="A23" s="110" t="s">
        <v>446</v>
      </c>
      <c r="B23" s="49" t="s">
        <v>64</v>
      </c>
      <c r="C23" s="52">
        <v>3</v>
      </c>
      <c r="D23" s="112"/>
      <c r="E23" s="112"/>
      <c r="F23" s="52">
        <f>Rohprotein!$B$1</f>
        <v>17</v>
      </c>
      <c r="G23" s="52"/>
      <c r="H23" s="61">
        <f>Rohprotein!$C$1</f>
        <v>16</v>
      </c>
      <c r="I23" s="59"/>
    </row>
    <row r="24" spans="1:12" s="32" customFormat="1" ht="22.05" customHeight="1" x14ac:dyDescent="0.3">
      <c r="A24" s="49" t="s">
        <v>68</v>
      </c>
      <c r="B24" s="49" t="s">
        <v>64</v>
      </c>
      <c r="C24" s="52">
        <v>4</v>
      </c>
      <c r="D24" s="112"/>
      <c r="E24" s="112"/>
      <c r="F24" s="52">
        <f>Fett!$B$1</f>
        <v>24</v>
      </c>
      <c r="G24" s="52"/>
      <c r="H24" s="61">
        <f>Fett!$C$1</f>
        <v>23</v>
      </c>
      <c r="I24" s="59"/>
    </row>
    <row r="25" spans="1:12" s="32" customFormat="1" ht="22.05" customHeight="1" x14ac:dyDescent="0.3">
      <c r="A25" s="49" t="s">
        <v>488</v>
      </c>
      <c r="B25" s="49" t="s">
        <v>64</v>
      </c>
      <c r="C25" s="52">
        <v>3</v>
      </c>
      <c r="D25" s="112"/>
      <c r="E25" s="112"/>
      <c r="F25" s="52">
        <f>Fett_gesaettigt!B1</f>
        <v>8</v>
      </c>
      <c r="G25" s="52"/>
      <c r="H25" s="61">
        <f>Fett_gesaettigt!C1</f>
        <v>7</v>
      </c>
      <c r="I25" s="59"/>
    </row>
    <row r="26" spans="1:12" s="32" customFormat="1" ht="22.05" customHeight="1" x14ac:dyDescent="0.3">
      <c r="A26" s="49" t="s">
        <v>105</v>
      </c>
      <c r="B26" s="49" t="s">
        <v>104</v>
      </c>
      <c r="C26" s="52">
        <v>3</v>
      </c>
      <c r="D26" s="112"/>
      <c r="E26" s="112"/>
      <c r="F26" s="52">
        <f>HBZ!$B$1</f>
        <v>4</v>
      </c>
      <c r="G26" s="52"/>
      <c r="H26" s="61">
        <f>HBZ!$C$1</f>
        <v>3</v>
      </c>
      <c r="I26" s="59"/>
    </row>
    <row r="27" spans="1:12" s="32" customFormat="1" ht="22.05" customHeight="1" x14ac:dyDescent="0.3">
      <c r="A27" s="49" t="s">
        <v>474</v>
      </c>
      <c r="B27" s="49" t="s">
        <v>64</v>
      </c>
      <c r="C27" s="52">
        <v>3</v>
      </c>
      <c r="D27" s="112"/>
      <c r="E27" s="112"/>
      <c r="F27" s="52"/>
      <c r="G27" s="52" t="str">
        <f>IF(ISBLANK(G55),"",G55)</f>
        <v/>
      </c>
      <c r="H27" s="61"/>
      <c r="I27" s="59"/>
    </row>
    <row r="28" spans="1:12" s="32" customFormat="1" ht="22.05" customHeight="1" x14ac:dyDescent="0.3">
      <c r="A28" s="49" t="s">
        <v>119</v>
      </c>
      <c r="B28" s="49" t="s">
        <v>106</v>
      </c>
      <c r="C28" s="52">
        <v>3</v>
      </c>
      <c r="D28" s="112"/>
      <c r="E28" s="112"/>
      <c r="F28" s="52">
        <f>Buttersre!$B$1</f>
        <v>16</v>
      </c>
      <c r="G28" s="52"/>
      <c r="H28" s="61">
        <f>Buttersre!$C$1</f>
        <v>15</v>
      </c>
      <c r="I28" s="59"/>
    </row>
    <row r="29" spans="1:12" s="32" customFormat="1" ht="22.05" customHeight="1" x14ac:dyDescent="0.3">
      <c r="A29" s="49" t="s">
        <v>475</v>
      </c>
      <c r="B29" s="49" t="s">
        <v>64</v>
      </c>
      <c r="C29" s="52">
        <v>3</v>
      </c>
      <c r="D29" s="112"/>
      <c r="E29" s="112"/>
      <c r="F29" s="52"/>
      <c r="G29" s="52" t="str">
        <f>IF(ISBLANK(G58),"",G58)</f>
        <v/>
      </c>
      <c r="H29" s="61"/>
      <c r="I29" s="59"/>
    </row>
    <row r="30" spans="1:12" s="32" customFormat="1" ht="22.05" customHeight="1" x14ac:dyDescent="0.3">
      <c r="A30" s="49" t="s">
        <v>118</v>
      </c>
      <c r="B30" s="49" t="s">
        <v>106</v>
      </c>
      <c r="C30" s="52">
        <v>3</v>
      </c>
      <c r="D30" s="112"/>
      <c r="E30" s="112"/>
      <c r="F30" s="52">
        <f>BSME!B1</f>
        <v>27</v>
      </c>
      <c r="H30" s="61">
        <f>BSME!C1</f>
        <v>26</v>
      </c>
      <c r="I30" s="59"/>
    </row>
    <row r="31" spans="1:12" s="32" customFormat="1" ht="34.200000000000003" customHeight="1" x14ac:dyDescent="0.3">
      <c r="A31" s="49" t="s">
        <v>476</v>
      </c>
      <c r="B31" s="49" t="s">
        <v>64</v>
      </c>
      <c r="C31" s="52">
        <v>3</v>
      </c>
      <c r="D31" s="112"/>
      <c r="E31" s="112"/>
      <c r="F31" s="52"/>
      <c r="G31" s="52" t="str">
        <f>IF(ISBLANK(G63),"",G63)</f>
        <v/>
      </c>
      <c r="H31" s="61"/>
      <c r="I31" s="59"/>
    </row>
    <row r="32" spans="1:12" s="32" customFormat="1" ht="22.05" customHeight="1" x14ac:dyDescent="0.3">
      <c r="A32" s="49" t="s">
        <v>114</v>
      </c>
      <c r="B32" s="49" t="s">
        <v>64</v>
      </c>
      <c r="C32" s="52">
        <v>3</v>
      </c>
      <c r="D32" s="112"/>
      <c r="E32" s="112"/>
      <c r="F32" s="52">
        <f>Stärke!B1</f>
        <v>26</v>
      </c>
      <c r="G32" s="52">
        <f>Stärke!B32</f>
        <v>13</v>
      </c>
      <c r="H32" s="61">
        <f>Stärke!$C$1</f>
        <v>25</v>
      </c>
      <c r="I32" s="61">
        <f>Stärke!$C$32</f>
        <v>12</v>
      </c>
    </row>
    <row r="33" spans="1:12" s="32" customFormat="1" ht="22.05" customHeight="1" x14ac:dyDescent="0.3">
      <c r="A33" s="49" t="s">
        <v>230</v>
      </c>
      <c r="B33" s="49" t="s">
        <v>64</v>
      </c>
      <c r="C33" s="52">
        <v>4</v>
      </c>
      <c r="D33" s="112"/>
      <c r="E33" s="112"/>
      <c r="F33" s="52">
        <f>Saccharose!B1</f>
        <v>22</v>
      </c>
      <c r="G33" s="52"/>
      <c r="H33" s="61">
        <f>Saccharose!$C$1</f>
        <v>21</v>
      </c>
      <c r="I33" s="59"/>
    </row>
    <row r="34" spans="1:12" s="32" customFormat="1" ht="22.05" customHeight="1" x14ac:dyDescent="0.3">
      <c r="A34" s="49" t="s">
        <v>341</v>
      </c>
      <c r="B34" s="49" t="s">
        <v>103</v>
      </c>
      <c r="C34" s="52">
        <v>3</v>
      </c>
      <c r="D34" s="112"/>
      <c r="E34" s="112"/>
      <c r="F34" s="52">
        <f>Cholesterin!$B$1</f>
        <v>33</v>
      </c>
      <c r="G34" s="52"/>
      <c r="H34" s="61">
        <f>Cholesterin!$C$1</f>
        <v>32</v>
      </c>
      <c r="I34" s="59"/>
    </row>
    <row r="35" spans="1:12" s="32" customFormat="1" ht="22.05" customHeight="1" x14ac:dyDescent="0.3">
      <c r="A35" s="49" t="s">
        <v>70</v>
      </c>
      <c r="B35" s="49" t="s">
        <v>103</v>
      </c>
      <c r="C35" s="52">
        <v>3</v>
      </c>
      <c r="D35" s="112"/>
      <c r="E35" s="112"/>
      <c r="F35" s="52">
        <f>Gesamtsterine!B1</f>
        <v>8</v>
      </c>
      <c r="G35" s="52"/>
      <c r="H35" s="61">
        <f>Gesamtsterine!C1</f>
        <v>7</v>
      </c>
      <c r="I35" s="59"/>
    </row>
    <row r="36" spans="1:12" s="75" customFormat="1" ht="22.05" customHeight="1" x14ac:dyDescent="0.25">
      <c r="A36" s="49" t="s">
        <v>226</v>
      </c>
      <c r="B36" s="49" t="s">
        <v>64</v>
      </c>
      <c r="C36" s="52">
        <v>3</v>
      </c>
      <c r="D36" s="112"/>
      <c r="E36" s="112"/>
      <c r="F36" s="52">
        <f>Ballaststoffe!B1</f>
        <v>10</v>
      </c>
      <c r="G36" s="59"/>
      <c r="H36" s="61">
        <f>Ballaststoffe!C1</f>
        <v>9</v>
      </c>
    </row>
    <row r="37" spans="1:12" ht="22.05" customHeight="1" x14ac:dyDescent="0.25">
      <c r="A37" s="49" t="s">
        <v>359</v>
      </c>
      <c r="B37" s="49" t="s">
        <v>64</v>
      </c>
      <c r="C37" s="52">
        <v>3</v>
      </c>
      <c r="D37" s="112"/>
      <c r="E37" s="112"/>
      <c r="F37" s="52">
        <f>Kochsalz!B1</f>
        <v>33</v>
      </c>
      <c r="G37" s="59"/>
      <c r="H37" s="61">
        <f>Kochsalz!C1</f>
        <v>32</v>
      </c>
      <c r="I37" s="75"/>
    </row>
    <row r="38" spans="1:12" ht="22.05" customHeight="1" x14ac:dyDescent="0.25">
      <c r="A38" s="49" t="s">
        <v>360</v>
      </c>
      <c r="B38" s="49" t="s">
        <v>103</v>
      </c>
      <c r="C38" s="52">
        <v>3</v>
      </c>
      <c r="D38" s="112"/>
      <c r="E38" s="112"/>
      <c r="F38" s="52">
        <f>Elemente!B61</f>
        <v>39</v>
      </c>
      <c r="G38" s="109">
        <f>Elemente!B13</f>
        <v>14</v>
      </c>
      <c r="H38" s="109">
        <f>Elemente!B30</f>
        <v>6</v>
      </c>
      <c r="I38" s="109">
        <f>Elemente!C30</f>
        <v>6</v>
      </c>
      <c r="J38" s="109">
        <f>Elemente!B39</f>
        <v>4</v>
      </c>
      <c r="K38" s="109">
        <f>Elemente!B46</f>
        <v>12</v>
      </c>
      <c r="L38" s="109">
        <f>Elemente!B2</f>
        <v>8</v>
      </c>
    </row>
    <row r="39" spans="1:12" ht="35.1" customHeight="1" x14ac:dyDescent="0.3">
      <c r="A39" s="171" t="s">
        <v>151</v>
      </c>
      <c r="B39" s="171"/>
      <c r="C39" s="171"/>
      <c r="D39" s="171"/>
      <c r="E39" s="171"/>
      <c r="F39" s="171"/>
      <c r="G39" s="171"/>
      <c r="H39" s="171"/>
    </row>
    <row r="40" spans="1:12" ht="18" customHeight="1" x14ac:dyDescent="0.25">
      <c r="A40" s="53" t="str">
        <f>A20</f>
        <v>aw-Wert</v>
      </c>
      <c r="B40" s="166"/>
      <c r="C40" s="166"/>
      <c r="D40" s="166"/>
      <c r="E40" s="166"/>
      <c r="F40" s="166"/>
      <c r="G40" s="166"/>
      <c r="H40" s="166"/>
      <c r="I40" s="20" t="b">
        <f>ISBLANK(VLOOKUP(F20,aw!A3:C23,3))</f>
        <v>1</v>
      </c>
    </row>
    <row r="41" spans="1:12" ht="34.950000000000003" customHeight="1" x14ac:dyDescent="0.25">
      <c r="A41" s="54" t="str">
        <f>IF(F20=H20,"bitte eingeben:",IF(I40,"","Art der Modifikation:"))</f>
        <v/>
      </c>
      <c r="B41" s="177"/>
      <c r="C41" s="177"/>
      <c r="D41" s="177"/>
      <c r="E41" s="177"/>
      <c r="F41" s="177"/>
      <c r="G41" s="177"/>
      <c r="H41" s="177"/>
      <c r="I41" s="20"/>
    </row>
    <row r="42" spans="1:12" ht="18" customHeight="1" x14ac:dyDescent="0.25">
      <c r="A42" s="53" t="str">
        <f>A21</f>
        <v>Trockenmasse</v>
      </c>
      <c r="B42" s="166"/>
      <c r="C42" s="166"/>
      <c r="D42" s="166"/>
      <c r="E42" s="166"/>
      <c r="F42" s="166"/>
      <c r="G42" s="166"/>
      <c r="H42" s="166"/>
      <c r="I42" s="20" t="b">
        <f>ISBLANK(VLOOKUP(F21,Wasser!A3:C36,3))</f>
        <v>1</v>
      </c>
    </row>
    <row r="43" spans="1:12" ht="34.950000000000003" customHeight="1" x14ac:dyDescent="0.25">
      <c r="A43" s="54" t="str">
        <f>IF(F21=H21,"bitte eingeben:",IF(I42,"","Art der Modifikation:"))</f>
        <v/>
      </c>
      <c r="B43" s="177"/>
      <c r="C43" s="177"/>
      <c r="D43" s="177"/>
      <c r="E43" s="177"/>
      <c r="F43" s="177"/>
      <c r="G43" s="177"/>
      <c r="H43" s="177"/>
      <c r="I43" s="20"/>
    </row>
    <row r="44" spans="1:12" ht="18" customHeight="1" x14ac:dyDescent="0.3">
      <c r="A44" s="55" t="str">
        <f>A22</f>
        <v>Asche</v>
      </c>
      <c r="B44" s="166"/>
      <c r="C44" s="166"/>
      <c r="D44" s="166"/>
      <c r="E44" s="166"/>
      <c r="F44" s="166"/>
      <c r="G44" s="166"/>
      <c r="H44" s="166"/>
      <c r="I44" s="20" t="b">
        <f>ISBLANK(VLOOKUP(F22,Asche!A3:C24,3))</f>
        <v>1</v>
      </c>
    </row>
    <row r="45" spans="1:12" ht="18" customHeight="1" x14ac:dyDescent="0.3">
      <c r="A45" s="55" t="s">
        <v>153</v>
      </c>
      <c r="B45" s="165"/>
      <c r="C45" s="165"/>
      <c r="D45" s="165"/>
      <c r="E45" s="165"/>
      <c r="F45" s="165"/>
      <c r="G45" s="165"/>
      <c r="H45" s="165"/>
      <c r="I45" s="20"/>
    </row>
    <row r="46" spans="1:12" ht="34.950000000000003" customHeight="1" x14ac:dyDescent="0.25">
      <c r="A46" s="54" t="str">
        <f>IF(F22=H22,"bitte eingeben:",IF(I44,"","Art der Modifikation:"))</f>
        <v/>
      </c>
      <c r="B46" s="168"/>
      <c r="C46" s="168"/>
      <c r="D46" s="168"/>
      <c r="E46" s="168"/>
      <c r="F46" s="168"/>
      <c r="G46" s="168"/>
      <c r="H46" s="168"/>
      <c r="I46" s="20"/>
    </row>
    <row r="47" spans="1:12" ht="18" customHeight="1" x14ac:dyDescent="0.3">
      <c r="A47" s="55" t="str">
        <f>A23</f>
        <v>Rohprotein (N * 6,25)</v>
      </c>
      <c r="B47" s="166"/>
      <c r="C47" s="166"/>
      <c r="D47" s="166"/>
      <c r="E47" s="166"/>
      <c r="F47" s="166"/>
      <c r="G47" s="166"/>
      <c r="H47" s="166"/>
      <c r="I47" s="20" t="b">
        <f>ISBLANK(VLOOKUP(F23,Rohprotein!A3:C25,3))</f>
        <v>1</v>
      </c>
    </row>
    <row r="48" spans="1:12" ht="35.1" customHeight="1" x14ac:dyDescent="0.25">
      <c r="A48" s="54" t="str">
        <f>IF(F23=H23,"bitte eingeben:",IF(I47,"","Art der Modifikation:"))</f>
        <v/>
      </c>
      <c r="B48" s="168"/>
      <c r="C48" s="168"/>
      <c r="D48" s="168"/>
      <c r="E48" s="168"/>
      <c r="F48" s="168"/>
      <c r="G48" s="168"/>
      <c r="H48" s="168"/>
      <c r="I48" s="20"/>
    </row>
    <row r="49" spans="1:9" ht="18" customHeight="1" x14ac:dyDescent="0.25">
      <c r="A49" s="53" t="str">
        <f>A24</f>
        <v>Fett</v>
      </c>
      <c r="B49" s="166"/>
      <c r="C49" s="166"/>
      <c r="D49" s="166"/>
      <c r="E49" s="166"/>
      <c r="F49" s="166"/>
      <c r="G49" s="166"/>
      <c r="H49" s="166"/>
      <c r="I49" s="20" t="b">
        <f>ISBLANK(VLOOKUP(F24,Fett!A3:C32,3))</f>
        <v>1</v>
      </c>
    </row>
    <row r="50" spans="1:9" ht="35.1" customHeight="1" x14ac:dyDescent="0.25">
      <c r="A50" s="54" t="str">
        <f>IF(F24=H24,"bitte eingeben:",IF(I49,"","Art der Modifikation:"))</f>
        <v/>
      </c>
      <c r="B50" s="168"/>
      <c r="C50" s="168"/>
      <c r="D50" s="168"/>
      <c r="E50" s="168"/>
      <c r="F50" s="168"/>
      <c r="G50" s="168"/>
      <c r="H50" s="168"/>
      <c r="I50" s="20"/>
    </row>
    <row r="51" spans="1:9" ht="18" customHeight="1" x14ac:dyDescent="0.25">
      <c r="A51" s="126" t="str">
        <f>A25</f>
        <v>Fett, gesättigte Fettsäuren</v>
      </c>
      <c r="B51" s="166"/>
      <c r="C51" s="166"/>
      <c r="D51" s="166"/>
      <c r="E51" s="166"/>
      <c r="F51" s="166"/>
      <c r="G51" s="166"/>
      <c r="H51" s="166"/>
      <c r="I51" s="20" t="b">
        <f>ISBLANK(VLOOKUP(F25,Fett_gesaettigt!A3:C10,3))</f>
        <v>1</v>
      </c>
    </row>
    <row r="52" spans="1:9" ht="34.950000000000003" customHeight="1" x14ac:dyDescent="0.25">
      <c r="A52" s="54" t="str">
        <f>IF(F25=H25,"bitte eingeben:",IF(I51,"","Art der Modifikation:"))</f>
        <v/>
      </c>
      <c r="B52" s="168"/>
      <c r="C52" s="168"/>
      <c r="D52" s="168"/>
      <c r="E52" s="168"/>
      <c r="F52" s="168"/>
      <c r="G52" s="168"/>
      <c r="H52" s="168"/>
      <c r="I52" s="20"/>
    </row>
    <row r="53" spans="1:9" ht="18" customHeight="1" x14ac:dyDescent="0.25">
      <c r="A53" s="53" t="str">
        <f>A26</f>
        <v>Halbmikrobuttersäurezahl (HBSZ)</v>
      </c>
      <c r="B53" s="166"/>
      <c r="C53" s="166"/>
      <c r="D53" s="166"/>
      <c r="E53" s="166"/>
      <c r="F53" s="166"/>
      <c r="G53" s="166"/>
      <c r="H53" s="166"/>
      <c r="I53" s="20" t="b">
        <f>ISBLANK(VLOOKUP(F26,HBZ!A3:C19,3))</f>
        <v>1</v>
      </c>
    </row>
    <row r="54" spans="1:9" ht="35.1" customHeight="1" x14ac:dyDescent="0.25">
      <c r="A54" s="54" t="str">
        <f>IF(F26=H26,"bitte eingeben:",IF(I53,"","Art der Modifikation:"))</f>
        <v/>
      </c>
      <c r="B54" s="167"/>
      <c r="C54" s="167"/>
      <c r="D54" s="167"/>
      <c r="E54" s="167"/>
      <c r="F54" s="167"/>
      <c r="G54" s="167"/>
      <c r="H54" s="167"/>
      <c r="I54" s="20"/>
    </row>
    <row r="55" spans="1:9" ht="18" customHeight="1" x14ac:dyDescent="0.25">
      <c r="A55" s="170" t="str">
        <f>IF(($F$26-$H$26-1)&lt;0,"Halbmikrobuttersäurezahl (HBSZ) von reinem Milchfett (Ihre Grundlage bei der Berechnung des Milchfettgehaltes):","")</f>
        <v/>
      </c>
      <c r="B55" s="170"/>
      <c r="C55" s="170"/>
      <c r="D55" s="170"/>
      <c r="E55" s="170"/>
      <c r="F55" s="170"/>
      <c r="G55" s="174"/>
      <c r="H55" s="174"/>
      <c r="I55" s="20"/>
    </row>
    <row r="56" spans="1:9" ht="18" customHeight="1" x14ac:dyDescent="0.25">
      <c r="A56" s="53" t="s">
        <v>133</v>
      </c>
      <c r="B56" s="166"/>
      <c r="C56" s="166"/>
      <c r="D56" s="166"/>
      <c r="E56" s="166"/>
      <c r="F56" s="166"/>
      <c r="G56" s="166"/>
      <c r="H56" s="166"/>
      <c r="I56" s="20" t="b">
        <f>ISBLANK(VLOOKUP(F28,Buttersre!A3:C18,3))</f>
        <v>1</v>
      </c>
    </row>
    <row r="57" spans="1:9" ht="35.1" customHeight="1" x14ac:dyDescent="0.25">
      <c r="A57" s="54" t="str">
        <f>IF(F28=H28,"bitte eingeben:",IF(I56,"","Art der Modifikation:"))</f>
        <v/>
      </c>
      <c r="B57" s="167"/>
      <c r="C57" s="167"/>
      <c r="D57" s="167"/>
      <c r="E57" s="167"/>
      <c r="F57" s="167"/>
      <c r="G57" s="167"/>
      <c r="H57" s="167"/>
      <c r="I57" s="20"/>
    </row>
    <row r="58" spans="1:9" ht="18" customHeight="1" x14ac:dyDescent="0.25">
      <c r="A58" s="170" t="str">
        <f>IF(($F$28-$H$28-1)&lt;0,"Gehalt von freier Buttersäure [g/100 g] in Milchfett (Ihre Grundlage bei der Berechnung des Milchfettgehaltes):","")</f>
        <v/>
      </c>
      <c r="B58" s="170"/>
      <c r="C58" s="170"/>
      <c r="D58" s="170"/>
      <c r="E58" s="170"/>
      <c r="F58" s="170"/>
      <c r="G58" s="174"/>
      <c r="H58" s="174"/>
      <c r="I58" s="20"/>
    </row>
    <row r="59" spans="1:9" ht="27.9" customHeight="1" x14ac:dyDescent="0.3">
      <c r="A59" s="171" t="s">
        <v>152</v>
      </c>
      <c r="B59" s="171"/>
      <c r="C59" s="171"/>
      <c r="D59" s="171"/>
      <c r="E59" s="171"/>
      <c r="F59" s="171"/>
      <c r="G59" s="171"/>
      <c r="H59" s="171"/>
      <c r="I59" s="20"/>
    </row>
    <row r="60" spans="1:9" ht="15" hidden="1" customHeight="1" x14ac:dyDescent="0.3">
      <c r="A60" s="171"/>
      <c r="B60" s="171"/>
      <c r="C60" s="171"/>
      <c r="D60" s="171"/>
      <c r="E60" s="171"/>
      <c r="F60" s="171"/>
      <c r="G60" s="171"/>
      <c r="H60" s="171"/>
      <c r="I60" s="20"/>
    </row>
    <row r="61" spans="1:9" ht="18" customHeight="1" x14ac:dyDescent="0.25">
      <c r="A61" s="53" t="s">
        <v>137</v>
      </c>
      <c r="B61" s="166"/>
      <c r="C61" s="166"/>
      <c r="D61" s="166"/>
      <c r="E61" s="166"/>
      <c r="F61" s="166"/>
      <c r="G61" s="166"/>
      <c r="H61" s="166"/>
      <c r="I61" s="20" t="b">
        <f>ISBLANK(VLOOKUP(F30,BSME!A3:C29,3))</f>
        <v>1</v>
      </c>
    </row>
    <row r="62" spans="1:9" ht="35.1" customHeight="1" x14ac:dyDescent="0.25">
      <c r="A62" s="54" t="str">
        <f>IF(F30=H30,"bitte eingeben:",IF(I61,"","Art der Modifikation:"))</f>
        <v/>
      </c>
      <c r="B62" s="169"/>
      <c r="C62" s="169"/>
      <c r="D62" s="169"/>
      <c r="E62" s="169"/>
      <c r="F62" s="169"/>
      <c r="G62" s="169"/>
      <c r="H62" s="169"/>
      <c r="I62" s="20"/>
    </row>
    <row r="63" spans="1:9" ht="18" customHeight="1" x14ac:dyDescent="0.25">
      <c r="A63" s="170" t="str">
        <f>IF(($F$30-$H$30-1)&lt;0,"Gehalt von Buttersäuremethylester [g/100 g] in Milchfett (Ihre Grundlage bei der Berechnung des Milchfettgehaltes):","")</f>
        <v/>
      </c>
      <c r="B63" s="170"/>
      <c r="C63" s="170"/>
      <c r="D63" s="170"/>
      <c r="E63" s="170"/>
      <c r="F63" s="170"/>
      <c r="G63" s="174"/>
      <c r="H63" s="174"/>
      <c r="I63" s="20"/>
    </row>
    <row r="64" spans="1:9" ht="18" customHeight="1" x14ac:dyDescent="0.25">
      <c r="A64" s="53" t="str">
        <f>A32</f>
        <v>Stärke</v>
      </c>
      <c r="B64" s="165"/>
      <c r="C64" s="165"/>
      <c r="D64" s="165"/>
      <c r="E64" s="165"/>
      <c r="F64" s="165"/>
      <c r="G64" s="165"/>
      <c r="H64" s="165"/>
      <c r="I64" s="20" t="b">
        <f>ISBLANK(VLOOKUP(F32,Stärke!A3:C31,3))</f>
        <v>1</v>
      </c>
    </row>
    <row r="65" spans="1:12" ht="18" customHeight="1" x14ac:dyDescent="0.25">
      <c r="A65" s="53" t="s">
        <v>162</v>
      </c>
      <c r="B65" s="165"/>
      <c r="C65" s="165"/>
      <c r="D65" s="165"/>
      <c r="E65" s="165"/>
      <c r="F65" s="165"/>
      <c r="G65" s="165"/>
      <c r="H65" s="165"/>
      <c r="I65" s="20" t="b">
        <f>ISBLANK(VLOOKUP(F32,Stärke!A34:C46,3))</f>
        <v>1</v>
      </c>
    </row>
    <row r="66" spans="1:12" ht="35.1" customHeight="1" x14ac:dyDescent="0.25">
      <c r="A66" s="54" t="str">
        <f>IF(OR(F32=H32,G32=I32),"bitte eingeben:",IF(I64,"","Art der Modifikation:"))</f>
        <v/>
      </c>
      <c r="B66" s="175"/>
      <c r="C66" s="175"/>
      <c r="D66" s="175"/>
      <c r="E66" s="175"/>
      <c r="F66" s="175"/>
      <c r="G66" s="175"/>
      <c r="H66" s="175"/>
      <c r="I66" s="20"/>
    </row>
    <row r="67" spans="1:12" ht="21.9" customHeight="1" x14ac:dyDescent="0.25">
      <c r="A67" s="53" t="str">
        <f>A33</f>
        <v>Saccharose, wasserfrei</v>
      </c>
      <c r="B67" s="165"/>
      <c r="C67" s="165"/>
      <c r="D67" s="165"/>
      <c r="E67" s="165"/>
      <c r="F67" s="165"/>
      <c r="G67" s="165"/>
      <c r="H67" s="165"/>
      <c r="I67" s="20" t="b">
        <f>ISBLANK(VLOOKUP(F33,Saccharose!A3:C27,3))</f>
        <v>1</v>
      </c>
    </row>
    <row r="68" spans="1:12" ht="35.1" customHeight="1" x14ac:dyDescent="0.25">
      <c r="A68" s="54" t="str">
        <f>IF(F33=H33,"bitte eingeben:",IF(I67,"","Art der Modifikation:"))</f>
        <v/>
      </c>
      <c r="B68" s="185"/>
      <c r="C68" s="185"/>
      <c r="D68" s="185"/>
      <c r="E68" s="185"/>
      <c r="F68" s="185"/>
      <c r="G68" s="185"/>
      <c r="H68" s="185"/>
      <c r="I68" s="20"/>
    </row>
    <row r="69" spans="1:12" ht="18" customHeight="1" x14ac:dyDescent="0.25">
      <c r="A69" s="53" t="s">
        <v>341</v>
      </c>
      <c r="B69" s="176"/>
      <c r="C69" s="176"/>
      <c r="D69" s="176"/>
      <c r="E69" s="176"/>
      <c r="F69" s="176"/>
      <c r="G69" s="176"/>
      <c r="H69" s="176"/>
      <c r="I69" s="20" t="b">
        <f>ISBLANK(VLOOKUP(F34,Cholesterin!A3:C39,3))</f>
        <v>1</v>
      </c>
    </row>
    <row r="70" spans="1:12" ht="35.1" customHeight="1" x14ac:dyDescent="0.25">
      <c r="A70" s="54" t="str">
        <f>IF(F34=H34,"bitte eingeben:",IF(I69,"","Art der Modifikation:"))</f>
        <v/>
      </c>
      <c r="B70" s="182"/>
      <c r="C70" s="182"/>
      <c r="D70" s="182"/>
      <c r="E70" s="182"/>
      <c r="F70" s="182"/>
      <c r="G70" s="182"/>
      <c r="H70" s="182"/>
      <c r="I70" s="20"/>
    </row>
    <row r="71" spans="1:12" ht="18" customHeight="1" x14ac:dyDescent="0.25">
      <c r="A71" s="53" t="s">
        <v>70</v>
      </c>
      <c r="B71" s="165"/>
      <c r="C71" s="165"/>
      <c r="D71" s="165"/>
      <c r="E71" s="165"/>
      <c r="F71" s="165"/>
      <c r="G71" s="165"/>
      <c r="H71" s="165"/>
      <c r="I71" s="20" t="b">
        <f>ISBLANK(VLOOKUP(F35,Gesamtsterine!A3:C24,3))</f>
        <v>1</v>
      </c>
    </row>
    <row r="72" spans="1:12" ht="35.1" customHeight="1" x14ac:dyDescent="0.25">
      <c r="A72" s="19" t="str">
        <f>IF(F35=H35,"bitte eingeben:",IF(I71,"","Art der Modifikation:"))</f>
        <v/>
      </c>
      <c r="B72" s="182"/>
      <c r="C72" s="182"/>
      <c r="D72" s="182"/>
      <c r="E72" s="182"/>
      <c r="F72" s="182"/>
      <c r="G72" s="182"/>
      <c r="H72" s="182"/>
      <c r="I72" s="20"/>
    </row>
    <row r="73" spans="1:12" ht="18" customHeight="1" x14ac:dyDescent="0.25">
      <c r="A73" s="53" t="s">
        <v>226</v>
      </c>
      <c r="B73" s="165"/>
      <c r="C73" s="165"/>
      <c r="D73" s="165"/>
      <c r="E73" s="165"/>
      <c r="F73" s="165"/>
      <c r="G73" s="165"/>
      <c r="H73" s="165"/>
      <c r="I73" s="20" t="b">
        <f>ISBLANK(VLOOKUP(F36,Ballaststoffe!A3:C26,3))</f>
        <v>1</v>
      </c>
    </row>
    <row r="74" spans="1:12" ht="18" customHeight="1" x14ac:dyDescent="0.25">
      <c r="A74" s="74" t="s">
        <v>237</v>
      </c>
      <c r="B74" s="186"/>
      <c r="C74" s="186"/>
      <c r="D74" s="186"/>
      <c r="E74" s="186"/>
      <c r="F74" s="186"/>
      <c r="G74" s="186"/>
      <c r="H74" s="186"/>
      <c r="I74" s="20"/>
    </row>
    <row r="75" spans="1:12" ht="35.1" customHeight="1" x14ac:dyDescent="0.25">
      <c r="A75" s="19" t="str">
        <f>IF(F36=H36,"bitte eingeben:",IF(I73,"","Art der Modifikation:"))</f>
        <v/>
      </c>
      <c r="B75" s="182"/>
      <c r="C75" s="182"/>
      <c r="D75" s="182"/>
      <c r="E75" s="182"/>
      <c r="F75" s="182"/>
      <c r="G75" s="182"/>
      <c r="H75" s="182"/>
    </row>
    <row r="76" spans="1:12" ht="18" customHeight="1" x14ac:dyDescent="0.25">
      <c r="A76" s="53" t="s">
        <v>269</v>
      </c>
      <c r="B76" s="184"/>
      <c r="C76" s="184"/>
      <c r="D76" s="184"/>
      <c r="E76" s="184"/>
      <c r="F76" s="184"/>
      <c r="G76" s="184"/>
      <c r="H76" s="184"/>
      <c r="I76" s="20" t="b">
        <f>ISBLANK(VLOOKUP(F37,Kochsalz!A3:C35,3))</f>
        <v>1</v>
      </c>
    </row>
    <row r="77" spans="1:12" ht="35.1" customHeight="1" x14ac:dyDescent="0.25">
      <c r="A77" s="19" t="str">
        <f>IF(F37=H37,"bitte eingeben:",IF(I76,"","Art der Modifikation:"))</f>
        <v/>
      </c>
      <c r="B77" s="183"/>
      <c r="C77" s="183"/>
      <c r="D77" s="183"/>
      <c r="E77" s="183"/>
      <c r="F77" s="183"/>
      <c r="G77" s="183"/>
      <c r="H77" s="183"/>
    </row>
    <row r="78" spans="1:12" ht="28.2" customHeight="1" x14ac:dyDescent="0.3">
      <c r="A78" s="171" t="s">
        <v>421</v>
      </c>
      <c r="B78" s="171"/>
      <c r="C78" s="171"/>
      <c r="D78" s="171"/>
      <c r="E78" s="171"/>
      <c r="F78" s="171"/>
      <c r="G78" s="171"/>
      <c r="H78" s="171"/>
    </row>
    <row r="79" spans="1:12" s="127" customFormat="1" ht="10.050000000000001" hidden="1" customHeight="1" x14ac:dyDescent="0.25">
      <c r="F79" s="128">
        <f>MAX(Elemente!$A$62:$A$100)</f>
        <v>39</v>
      </c>
      <c r="G79" s="128">
        <f>MAX(Elemente!$A$14:$A$27)</f>
        <v>14</v>
      </c>
      <c r="H79" s="128">
        <f>MAX(Elemente!$A$31:$A$36)</f>
        <v>6</v>
      </c>
      <c r="I79" s="128">
        <f>MAX(Elemente!$A$31:$A$36)</f>
        <v>6</v>
      </c>
      <c r="J79" s="128">
        <f>MAX(Elemente!$A$40:$A$43)</f>
        <v>4</v>
      </c>
      <c r="K79" s="128">
        <f>MAX(Elemente!$A$47:$A$58)</f>
        <v>12</v>
      </c>
      <c r="L79" s="128">
        <f>MAX(Elemente!$A$3:$A$10)</f>
        <v>8</v>
      </c>
    </row>
    <row r="80" spans="1:12" ht="18" customHeight="1" x14ac:dyDescent="0.35">
      <c r="A80" s="98" t="s">
        <v>360</v>
      </c>
      <c r="B80" s="99"/>
      <c r="C80" s="100"/>
      <c r="D80" s="100"/>
      <c r="E80" s="101"/>
      <c r="F80" s="100"/>
      <c r="G80" s="100"/>
      <c r="H80" s="101"/>
    </row>
    <row r="81" spans="1:8" ht="18" customHeight="1" x14ac:dyDescent="0.25">
      <c r="A81" s="102" t="s">
        <v>363</v>
      </c>
      <c r="B81" s="99"/>
      <c r="C81" s="99"/>
      <c r="D81" s="99"/>
      <c r="E81" s="99"/>
      <c r="F81" s="99"/>
      <c r="G81" s="99"/>
      <c r="H81" s="99"/>
    </row>
    <row r="82" spans="1:8" ht="18" customHeight="1" x14ac:dyDescent="0.25">
      <c r="A82" s="103"/>
      <c r="B82" s="99"/>
      <c r="C82" s="99"/>
      <c r="D82" s="104"/>
      <c r="E82" s="99"/>
      <c r="F82" s="99"/>
      <c r="G82" s="99"/>
      <c r="H82" s="99"/>
    </row>
    <row r="83" spans="1:8" ht="18" customHeight="1" x14ac:dyDescent="0.25">
      <c r="A83" s="102" t="s">
        <v>422</v>
      </c>
      <c r="B83" s="99"/>
      <c r="C83" s="99"/>
      <c r="D83" s="99"/>
      <c r="E83" s="99"/>
      <c r="F83" s="99"/>
      <c r="G83" s="99"/>
      <c r="H83" s="99"/>
    </row>
    <row r="84" spans="1:8" ht="34.950000000000003" customHeight="1" x14ac:dyDescent="0.25">
      <c r="A84" s="105" t="str">
        <f>IF(Ergebnisse!G38=Ergebnisse!G79-1,"bitte eingeben:","")</f>
        <v/>
      </c>
      <c r="B84" s="180"/>
      <c r="C84" s="180"/>
      <c r="D84" s="180"/>
      <c r="E84" s="180"/>
      <c r="F84" s="180"/>
      <c r="G84" s="180"/>
      <c r="H84" s="180"/>
    </row>
    <row r="85" spans="1:8" ht="18" customHeight="1" x14ac:dyDescent="0.25">
      <c r="A85" s="102" t="s">
        <v>423</v>
      </c>
      <c r="B85" s="99"/>
      <c r="C85" s="99"/>
      <c r="D85" s="99"/>
      <c r="E85" s="99"/>
      <c r="F85" s="99"/>
      <c r="G85" s="99"/>
      <c r="H85" s="99"/>
    </row>
    <row r="86" spans="1:8" ht="18" customHeight="1" x14ac:dyDescent="0.25">
      <c r="A86" s="102" t="s">
        <v>424</v>
      </c>
      <c r="B86" s="99"/>
      <c r="C86" s="99"/>
      <c r="D86" s="99"/>
      <c r="E86" s="99"/>
      <c r="F86" s="99"/>
      <c r="G86" s="99"/>
      <c r="H86" s="99"/>
    </row>
    <row r="87" spans="1:8" ht="34.950000000000003" customHeight="1" x14ac:dyDescent="0.25">
      <c r="A87" s="105" t="str">
        <f>IF(OR(Ergebnisse!H38=Ergebnisse!H79-1,Ergebnisse!I38=Ergebnisse!I79-1),"bitte eingeben:","")</f>
        <v/>
      </c>
      <c r="B87" s="180"/>
      <c r="C87" s="180"/>
      <c r="D87" s="180"/>
      <c r="E87" s="180"/>
      <c r="F87" s="180"/>
      <c r="G87" s="180"/>
      <c r="H87" s="180"/>
    </row>
    <row r="88" spans="1:8" ht="18" customHeight="1" x14ac:dyDescent="0.25">
      <c r="A88" s="102" t="s">
        <v>391</v>
      </c>
      <c r="B88" s="106"/>
      <c r="C88" s="106"/>
      <c r="D88" s="106"/>
      <c r="E88" s="106"/>
      <c r="F88" s="106"/>
      <c r="G88" s="106"/>
      <c r="H88" s="106"/>
    </row>
    <row r="89" spans="1:8" ht="34.950000000000003" customHeight="1" x14ac:dyDescent="0.25">
      <c r="A89" s="105" t="str">
        <f>IF(Ergebnisse!J38=Ergebnisse!J79-1,"bitte eingeben:","")</f>
        <v/>
      </c>
      <c r="B89" s="181"/>
      <c r="C89" s="181"/>
      <c r="D89" s="181"/>
      <c r="E89" s="181"/>
      <c r="F89" s="181"/>
      <c r="G89" s="181"/>
      <c r="H89" s="181"/>
    </row>
    <row r="90" spans="1:8" ht="18" customHeight="1" x14ac:dyDescent="0.25">
      <c r="A90" s="102" t="s">
        <v>425</v>
      </c>
      <c r="B90" s="106"/>
      <c r="C90" s="106"/>
      <c r="D90" s="106"/>
      <c r="E90" s="106"/>
      <c r="F90" s="106"/>
      <c r="G90" s="106"/>
      <c r="H90" s="106"/>
    </row>
    <row r="91" spans="1:8" ht="34.950000000000003" customHeight="1" x14ac:dyDescent="0.25">
      <c r="A91" s="105" t="str">
        <f>IF(Ergebnisse!K38=Ergebnisse!K79-1,"bitte eingeben:","")</f>
        <v/>
      </c>
      <c r="B91" s="180"/>
      <c r="C91" s="180"/>
      <c r="D91" s="180"/>
      <c r="E91" s="180"/>
      <c r="F91" s="180"/>
      <c r="G91" s="180"/>
      <c r="H91" s="180"/>
    </row>
    <row r="92" spans="1:8" ht="18" customHeight="1" x14ac:dyDescent="0.25">
      <c r="A92" s="102" t="s">
        <v>426</v>
      </c>
      <c r="B92" s="99"/>
      <c r="C92" s="99"/>
      <c r="D92" s="99"/>
      <c r="E92" s="99"/>
      <c r="F92" s="99"/>
      <c r="G92" s="99"/>
      <c r="H92" s="99"/>
    </row>
    <row r="93" spans="1:8" ht="34.950000000000003" customHeight="1" x14ac:dyDescent="0.25">
      <c r="A93" s="105" t="str">
        <f>IF(Ergebnisse!F38=Ergebnisse!F79-1,"bitte eingeben:","")</f>
        <v/>
      </c>
      <c r="B93" s="180"/>
      <c r="C93" s="180"/>
      <c r="D93" s="180"/>
      <c r="E93" s="180"/>
      <c r="F93" s="180"/>
      <c r="G93" s="180"/>
      <c r="H93" s="180"/>
    </row>
  </sheetData>
  <sheetProtection password="CAA1" sheet="1" objects="1" scenarios="1"/>
  <mergeCells count="60">
    <mergeCell ref="A7:H7"/>
    <mergeCell ref="A8:H8"/>
    <mergeCell ref="A9:H9"/>
    <mergeCell ref="A10:H10"/>
    <mergeCell ref="A11:H11"/>
    <mergeCell ref="B51:H51"/>
    <mergeCell ref="B52:H52"/>
    <mergeCell ref="B75:H75"/>
    <mergeCell ref="A78:H78"/>
    <mergeCell ref="G58:H58"/>
    <mergeCell ref="A55:F55"/>
    <mergeCell ref="G55:H55"/>
    <mergeCell ref="B77:H77"/>
    <mergeCell ref="B76:H76"/>
    <mergeCell ref="B53:H53"/>
    <mergeCell ref="B71:H71"/>
    <mergeCell ref="B68:H68"/>
    <mergeCell ref="B72:H72"/>
    <mergeCell ref="B70:H70"/>
    <mergeCell ref="B74:H74"/>
    <mergeCell ref="A59:H59"/>
    <mergeCell ref="B93:H93"/>
    <mergeCell ref="B91:H91"/>
    <mergeCell ref="B89:H89"/>
    <mergeCell ref="B87:H87"/>
    <mergeCell ref="B84:H84"/>
    <mergeCell ref="B41:H41"/>
    <mergeCell ref="A39:H39"/>
    <mergeCell ref="A13:H13"/>
    <mergeCell ref="A14:H14"/>
    <mergeCell ref="A15:H15"/>
    <mergeCell ref="A16:H16"/>
    <mergeCell ref="B49:H49"/>
    <mergeCell ref="B46:H46"/>
    <mergeCell ref="B44:H44"/>
    <mergeCell ref="B42:H42"/>
    <mergeCell ref="B43:H43"/>
    <mergeCell ref="B48:H48"/>
    <mergeCell ref="B67:H67"/>
    <mergeCell ref="G63:H63"/>
    <mergeCell ref="B73:H73"/>
    <mergeCell ref="B64:H64"/>
    <mergeCell ref="B66:H66"/>
    <mergeCell ref="B69:H69"/>
    <mergeCell ref="E3:F3"/>
    <mergeCell ref="B65:H65"/>
    <mergeCell ref="B45:H45"/>
    <mergeCell ref="B47:H47"/>
    <mergeCell ref="B56:H56"/>
    <mergeCell ref="B54:H54"/>
    <mergeCell ref="B57:H57"/>
    <mergeCell ref="B50:H50"/>
    <mergeCell ref="B61:H61"/>
    <mergeCell ref="B62:H62"/>
    <mergeCell ref="A63:F63"/>
    <mergeCell ref="A58:F58"/>
    <mergeCell ref="A60:H60"/>
    <mergeCell ref="H19:I19"/>
    <mergeCell ref="B40:H40"/>
    <mergeCell ref="A12:H12"/>
  </mergeCells>
  <phoneticPr fontId="0" type="noConversion"/>
  <conditionalFormatting sqref="H21:H31 H35:H38">
    <cfRule type="cellIs" dxfId="39" priority="11" stopIfTrue="1" operator="equal">
      <formula>6</formula>
    </cfRule>
  </conditionalFormatting>
  <conditionalFormatting sqref="I21:I31 I33:I35">
    <cfRule type="cellIs" dxfId="38" priority="12" stopIfTrue="1" operator="equal">
      <formula>11</formula>
    </cfRule>
  </conditionalFormatting>
  <conditionalFormatting sqref="B64:H65 B67:H67">
    <cfRule type="expression" dxfId="37" priority="13" stopIfTrue="1">
      <formula>$H$21-5=0</formula>
    </cfRule>
  </conditionalFormatting>
  <conditionalFormatting sqref="B69:H69">
    <cfRule type="expression" dxfId="36" priority="14" stopIfTrue="1">
      <formula>$I$21-3=0</formula>
    </cfRule>
  </conditionalFormatting>
  <conditionalFormatting sqref="B71:H71 B73:H73">
    <cfRule type="expression" dxfId="35" priority="15" stopIfTrue="1">
      <formula>$I$21-10=0</formula>
    </cfRule>
  </conditionalFormatting>
  <conditionalFormatting sqref="G36:G38 G38:L38">
    <cfRule type="cellIs" dxfId="34" priority="16" stopIfTrue="1" operator="equal">
      <formula>10</formula>
    </cfRule>
  </conditionalFormatting>
  <conditionalFormatting sqref="F36">
    <cfRule type="expression" dxfId="33" priority="17" stopIfTrue="1">
      <formula>$F$36-$H$36=1</formula>
    </cfRule>
  </conditionalFormatting>
  <conditionalFormatting sqref="B70:H70">
    <cfRule type="expression" dxfId="32" priority="18" stopIfTrue="1">
      <formula>OR($F$34-$H$34=0,NOT(I69))</formula>
    </cfRule>
  </conditionalFormatting>
  <conditionalFormatting sqref="B72:H72">
    <cfRule type="expression" dxfId="31" priority="19" stopIfTrue="1">
      <formula>OR($F$35-$H$35=0,NOT(I71))</formula>
    </cfRule>
  </conditionalFormatting>
  <conditionalFormatting sqref="B43:H43">
    <cfRule type="expression" dxfId="30" priority="20" stopIfTrue="1">
      <formula>OR($F$21-$H$21=0,NOT(I42))</formula>
    </cfRule>
  </conditionalFormatting>
  <conditionalFormatting sqref="G19:G20">
    <cfRule type="expression" dxfId="29" priority="21" stopIfTrue="1">
      <formula>SUM($G$21:$G$29)-16=0</formula>
    </cfRule>
  </conditionalFormatting>
  <conditionalFormatting sqref="B46:H46">
    <cfRule type="expression" dxfId="28" priority="22" stopIfTrue="1">
      <formula>OR($F$22-$H$22=0,NOT(I44))</formula>
    </cfRule>
  </conditionalFormatting>
  <conditionalFormatting sqref="B50:H50">
    <cfRule type="expression" dxfId="27" priority="23" stopIfTrue="1">
      <formula>OR($F$24-$H$24=0,NOT(I49))</formula>
    </cfRule>
  </conditionalFormatting>
  <conditionalFormatting sqref="B48:H48">
    <cfRule type="expression" dxfId="26" priority="24" stopIfTrue="1">
      <formula>OR($F$23-$H$23=0,NOT(I47))</formula>
    </cfRule>
  </conditionalFormatting>
  <conditionalFormatting sqref="B54:H54">
    <cfRule type="expression" dxfId="25" priority="25" stopIfTrue="1">
      <formula>OR($F$26-$H$26=0,NOT(I53))</formula>
    </cfRule>
  </conditionalFormatting>
  <conditionalFormatting sqref="G55:H55">
    <cfRule type="expression" dxfId="24" priority="26" stopIfTrue="1">
      <formula>($F$26-$H$26-1)&lt;0</formula>
    </cfRule>
  </conditionalFormatting>
  <conditionalFormatting sqref="G58:H58">
    <cfRule type="expression" dxfId="23" priority="27" stopIfTrue="1">
      <formula>($F$28-$H$28-1)&lt;0</formula>
    </cfRule>
  </conditionalFormatting>
  <conditionalFormatting sqref="B57:H57">
    <cfRule type="expression" dxfId="22" priority="28" stopIfTrue="1">
      <formula>OR($F$28-$H$28=0,NOT(I56))</formula>
    </cfRule>
  </conditionalFormatting>
  <conditionalFormatting sqref="B62:H62">
    <cfRule type="expression" dxfId="21" priority="29" stopIfTrue="1">
      <formula>OR($F$30-$H$30=0,NOT(I61))</formula>
    </cfRule>
  </conditionalFormatting>
  <conditionalFormatting sqref="G63:H63">
    <cfRule type="expression" dxfId="20" priority="30" stopIfTrue="1">
      <formula>($F$30-$H$30-1)&lt;0</formula>
    </cfRule>
  </conditionalFormatting>
  <conditionalFormatting sqref="B66:H66">
    <cfRule type="expression" dxfId="19" priority="31" stopIfTrue="1">
      <formula>OR($F$32-$H$32=0,$G$32-$I$32=0,NOT(I64))</formula>
    </cfRule>
  </conditionalFormatting>
  <conditionalFormatting sqref="F21:F37">
    <cfRule type="expression" dxfId="18" priority="32" stopIfTrue="1">
      <formula>$F21-$H21=1</formula>
    </cfRule>
  </conditionalFormatting>
  <conditionalFormatting sqref="G22">
    <cfRule type="expression" dxfId="17" priority="33" stopIfTrue="1">
      <formula>$G$22-$I$22=1</formula>
    </cfRule>
  </conditionalFormatting>
  <conditionalFormatting sqref="G32">
    <cfRule type="expression" dxfId="16" priority="34" stopIfTrue="1">
      <formula>$G$32-$I$32=1</formula>
    </cfRule>
  </conditionalFormatting>
  <conditionalFormatting sqref="B68:H68">
    <cfRule type="expression" dxfId="15" priority="35" stopIfTrue="1">
      <formula>OR($F$33-$H$33=0,NOT(I67))</formula>
    </cfRule>
  </conditionalFormatting>
  <conditionalFormatting sqref="A74">
    <cfRule type="expression" dxfId="14" priority="36" stopIfTrue="1">
      <formula>$F$30-$H$30&lt;=0</formula>
    </cfRule>
  </conditionalFormatting>
  <conditionalFormatting sqref="B74:H74">
    <cfRule type="expression" dxfId="13" priority="37" stopIfTrue="1">
      <formula>$F$36-$H$36&lt;=0</formula>
    </cfRule>
  </conditionalFormatting>
  <conditionalFormatting sqref="B75:H75">
    <cfRule type="expression" dxfId="12" priority="38" stopIfTrue="1">
      <formula>OR($F$36-$H$36=0,NOT(I73))</formula>
    </cfRule>
  </conditionalFormatting>
  <conditionalFormatting sqref="F37">
    <cfRule type="expression" dxfId="11" priority="39" stopIfTrue="1">
      <formula>$F$37-$H$37=1</formula>
    </cfRule>
  </conditionalFormatting>
  <conditionalFormatting sqref="B77:H77">
    <cfRule type="expression" dxfId="10" priority="40" stopIfTrue="1">
      <formula>OR($F$37-$H$37=0,NOT(I76))</formula>
    </cfRule>
  </conditionalFormatting>
  <conditionalFormatting sqref="B84">
    <cfRule type="expression" dxfId="9" priority="10" stopIfTrue="1">
      <formula>G79-$G$38=1</formula>
    </cfRule>
  </conditionalFormatting>
  <conditionalFormatting sqref="B87 I87">
    <cfRule type="expression" dxfId="8" priority="9" stopIfTrue="1">
      <formula>OR($I$38-5=0,$H$38-5=0)</formula>
    </cfRule>
  </conditionalFormatting>
  <conditionalFormatting sqref="B89 I89">
    <cfRule type="expression" dxfId="7" priority="8" stopIfTrue="1">
      <formula>J79-$J$38=1</formula>
    </cfRule>
  </conditionalFormatting>
  <conditionalFormatting sqref="B93 I93">
    <cfRule type="expression" dxfId="6" priority="7" stopIfTrue="1">
      <formula>F79-$F$38=1</formula>
    </cfRule>
  </conditionalFormatting>
  <conditionalFormatting sqref="B91 I91">
    <cfRule type="expression" dxfId="5" priority="6" stopIfTrue="1">
      <formula>K79-$K$38=1</formula>
    </cfRule>
  </conditionalFormatting>
  <conditionalFormatting sqref="I38">
    <cfRule type="cellIs" dxfId="4" priority="5" stopIfTrue="1" operator="equal">
      <formula>6</formula>
    </cfRule>
  </conditionalFormatting>
  <conditionalFormatting sqref="F38">
    <cfRule type="expression" dxfId="3" priority="4" stopIfTrue="1">
      <formula>$F$38-F79=0</formula>
    </cfRule>
  </conditionalFormatting>
  <conditionalFormatting sqref="F20">
    <cfRule type="expression" dxfId="2" priority="3" stopIfTrue="1">
      <formula>$F20-$H20=1</formula>
    </cfRule>
  </conditionalFormatting>
  <conditionalFormatting sqref="B41:H41">
    <cfRule type="expression" dxfId="1" priority="2" stopIfTrue="1">
      <formula>OR($F$20-$H$20=0,NOT(I40))</formula>
    </cfRule>
  </conditionalFormatting>
  <conditionalFormatting sqref="B52:H52">
    <cfRule type="expression" dxfId="0" priority="1" stopIfTrue="1">
      <formula>OR($F$25-$H$25=0,NOT(I51))</formula>
    </cfRule>
  </conditionalFormatting>
  <hyperlinks>
    <hyperlink ref="B4" r:id="rId1"/>
  </hyperlinks>
  <pageMargins left="0.59055118110236227" right="0.59055118110236227" top="0.59055118110236227" bottom="0.47244094488188981" header="0.31496062992125984" footer="0.23622047244094491"/>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4" manualBreakCount="4">
    <brk id="17" max="16383" man="1"/>
    <brk id="38" max="16383" man="1"/>
    <brk id="58" max="16383" man="1"/>
    <brk id="77"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5" r:id="rId5" name="Drop Down 47">
              <controlPr locked="0" defaultSize="0" autoLine="0" autoPict="0">
                <anchor moveWithCells="1">
                  <from>
                    <xdr:col>1</xdr:col>
                    <xdr:colOff>22860</xdr:colOff>
                    <xdr:row>40</xdr:row>
                    <xdr:rowOff>434340</xdr:rowOff>
                  </from>
                  <to>
                    <xdr:col>7</xdr:col>
                    <xdr:colOff>632460</xdr:colOff>
                    <xdr:row>41</xdr:row>
                    <xdr:rowOff>198120</xdr:rowOff>
                  </to>
                </anchor>
              </controlPr>
            </control>
          </mc:Choice>
        </mc:AlternateContent>
        <mc:AlternateContent xmlns:mc="http://schemas.openxmlformats.org/markup-compatibility/2006">
          <mc:Choice Requires="x14">
            <control shapeId="2096" r:id="rId6" name="Drop Down 48">
              <controlPr locked="0" defaultSize="0" autoLine="0" autoPict="0">
                <anchor moveWithCells="1">
                  <from>
                    <xdr:col>1</xdr:col>
                    <xdr:colOff>22860</xdr:colOff>
                    <xdr:row>46</xdr:row>
                    <xdr:rowOff>7620</xdr:rowOff>
                  </from>
                  <to>
                    <xdr:col>7</xdr:col>
                    <xdr:colOff>632460</xdr:colOff>
                    <xdr:row>47</xdr:row>
                    <xdr:rowOff>0</xdr:rowOff>
                  </to>
                </anchor>
              </controlPr>
            </control>
          </mc:Choice>
        </mc:AlternateContent>
        <mc:AlternateContent xmlns:mc="http://schemas.openxmlformats.org/markup-compatibility/2006">
          <mc:Choice Requires="x14">
            <control shapeId="2097" r:id="rId7" name="Drop Down 49">
              <controlPr locked="0" defaultSize="0" autoLine="0" autoPict="0">
                <anchor moveWithCells="1">
                  <from>
                    <xdr:col>1</xdr:col>
                    <xdr:colOff>22860</xdr:colOff>
                    <xdr:row>47</xdr:row>
                    <xdr:rowOff>411480</xdr:rowOff>
                  </from>
                  <to>
                    <xdr:col>7</xdr:col>
                    <xdr:colOff>632460</xdr:colOff>
                    <xdr:row>48</xdr:row>
                    <xdr:rowOff>182880</xdr:rowOff>
                  </to>
                </anchor>
              </controlPr>
            </control>
          </mc:Choice>
        </mc:AlternateContent>
        <mc:AlternateContent xmlns:mc="http://schemas.openxmlformats.org/markup-compatibility/2006">
          <mc:Choice Requires="x14">
            <control shapeId="2098" r:id="rId8" name="Drop Down 50">
              <controlPr locked="0" defaultSize="0" autoLine="0" autoPict="0">
                <anchor moveWithCells="1">
                  <from>
                    <xdr:col>1</xdr:col>
                    <xdr:colOff>22860</xdr:colOff>
                    <xdr:row>42</xdr:row>
                    <xdr:rowOff>434340</xdr:rowOff>
                  </from>
                  <to>
                    <xdr:col>7</xdr:col>
                    <xdr:colOff>632460</xdr:colOff>
                    <xdr:row>43</xdr:row>
                    <xdr:rowOff>198120</xdr:rowOff>
                  </to>
                </anchor>
              </controlPr>
            </control>
          </mc:Choice>
        </mc:AlternateContent>
        <mc:AlternateContent xmlns:mc="http://schemas.openxmlformats.org/markup-compatibility/2006">
          <mc:Choice Requires="x14">
            <control shapeId="2099" r:id="rId9" name="Drop Down 51">
              <controlPr locked="0" defaultSize="0" autoLine="0" autoPict="0">
                <anchor moveWithCells="1">
                  <from>
                    <xdr:col>1</xdr:col>
                    <xdr:colOff>22860</xdr:colOff>
                    <xdr:row>63</xdr:row>
                    <xdr:rowOff>7620</xdr:rowOff>
                  </from>
                  <to>
                    <xdr:col>7</xdr:col>
                    <xdr:colOff>632460</xdr:colOff>
                    <xdr:row>63</xdr:row>
                    <xdr:rowOff>220980</xdr:rowOff>
                  </to>
                </anchor>
              </controlPr>
            </control>
          </mc:Choice>
        </mc:AlternateContent>
        <mc:AlternateContent xmlns:mc="http://schemas.openxmlformats.org/markup-compatibility/2006">
          <mc:Choice Requires="x14">
            <control shapeId="2100" r:id="rId10" name="Drop Down 52">
              <controlPr locked="0" defaultSize="0" autoLine="0" autoPict="0">
                <anchor moveWithCells="1">
                  <from>
                    <xdr:col>1</xdr:col>
                    <xdr:colOff>22860</xdr:colOff>
                    <xdr:row>68</xdr:row>
                    <xdr:rowOff>15240</xdr:rowOff>
                  </from>
                  <to>
                    <xdr:col>7</xdr:col>
                    <xdr:colOff>632460</xdr:colOff>
                    <xdr:row>69</xdr:row>
                    <xdr:rowOff>0</xdr:rowOff>
                  </to>
                </anchor>
              </controlPr>
            </control>
          </mc:Choice>
        </mc:AlternateContent>
        <mc:AlternateContent xmlns:mc="http://schemas.openxmlformats.org/markup-compatibility/2006">
          <mc:Choice Requires="x14">
            <control shapeId="2101" r:id="rId11" name="Drop Down 53">
              <controlPr locked="0" defaultSize="0" autoLine="0" autoPict="0">
                <anchor moveWithCells="1">
                  <from>
                    <xdr:col>1</xdr:col>
                    <xdr:colOff>22860</xdr:colOff>
                    <xdr:row>70</xdr:row>
                    <xdr:rowOff>22860</xdr:rowOff>
                  </from>
                  <to>
                    <xdr:col>7</xdr:col>
                    <xdr:colOff>632460</xdr:colOff>
                    <xdr:row>71</xdr:row>
                    <xdr:rowOff>7620</xdr:rowOff>
                  </to>
                </anchor>
              </controlPr>
            </control>
          </mc:Choice>
        </mc:AlternateContent>
        <mc:AlternateContent xmlns:mc="http://schemas.openxmlformats.org/markup-compatibility/2006">
          <mc:Choice Requires="x14">
            <control shapeId="2132" r:id="rId12" name="Drop Down 84">
              <controlPr locked="0" defaultSize="0" autoLine="0" autoPict="0">
                <anchor moveWithCells="1">
                  <from>
                    <xdr:col>1</xdr:col>
                    <xdr:colOff>22860</xdr:colOff>
                    <xdr:row>44</xdr:row>
                    <xdr:rowOff>0</xdr:rowOff>
                  </from>
                  <to>
                    <xdr:col>7</xdr:col>
                    <xdr:colOff>632460</xdr:colOff>
                    <xdr:row>44</xdr:row>
                    <xdr:rowOff>205740</xdr:rowOff>
                  </to>
                </anchor>
              </controlPr>
            </control>
          </mc:Choice>
        </mc:AlternateContent>
        <mc:AlternateContent xmlns:mc="http://schemas.openxmlformats.org/markup-compatibility/2006">
          <mc:Choice Requires="x14">
            <control shapeId="2135" r:id="rId13" name="Drop Down 87">
              <controlPr locked="0" defaultSize="0" autoLine="0" autoPict="0">
                <anchor moveWithCells="1">
                  <from>
                    <xdr:col>1</xdr:col>
                    <xdr:colOff>22860</xdr:colOff>
                    <xdr:row>52</xdr:row>
                    <xdr:rowOff>15240</xdr:rowOff>
                  </from>
                  <to>
                    <xdr:col>7</xdr:col>
                    <xdr:colOff>632460</xdr:colOff>
                    <xdr:row>53</xdr:row>
                    <xdr:rowOff>15240</xdr:rowOff>
                  </to>
                </anchor>
              </controlPr>
            </control>
          </mc:Choice>
        </mc:AlternateContent>
        <mc:AlternateContent xmlns:mc="http://schemas.openxmlformats.org/markup-compatibility/2006">
          <mc:Choice Requires="x14">
            <control shapeId="2136" r:id="rId14" name="Drop Down 88">
              <controlPr locked="0" defaultSize="0" autoLine="0" autoPict="0">
                <anchor moveWithCells="1">
                  <from>
                    <xdr:col>1</xdr:col>
                    <xdr:colOff>22860</xdr:colOff>
                    <xdr:row>55</xdr:row>
                    <xdr:rowOff>7620</xdr:rowOff>
                  </from>
                  <to>
                    <xdr:col>7</xdr:col>
                    <xdr:colOff>632460</xdr:colOff>
                    <xdr:row>55</xdr:row>
                    <xdr:rowOff>220980</xdr:rowOff>
                  </to>
                </anchor>
              </controlPr>
            </control>
          </mc:Choice>
        </mc:AlternateContent>
        <mc:AlternateContent xmlns:mc="http://schemas.openxmlformats.org/markup-compatibility/2006">
          <mc:Choice Requires="x14">
            <control shapeId="2137" r:id="rId15" name="Drop Down 89">
              <controlPr locked="0" defaultSize="0" autoLine="0" autoPict="0">
                <anchor moveWithCells="1">
                  <from>
                    <xdr:col>1</xdr:col>
                    <xdr:colOff>22860</xdr:colOff>
                    <xdr:row>60</xdr:row>
                    <xdr:rowOff>7620</xdr:rowOff>
                  </from>
                  <to>
                    <xdr:col>7</xdr:col>
                    <xdr:colOff>632460</xdr:colOff>
                    <xdr:row>60</xdr:row>
                    <xdr:rowOff>220980</xdr:rowOff>
                  </to>
                </anchor>
              </controlPr>
            </control>
          </mc:Choice>
        </mc:AlternateContent>
        <mc:AlternateContent xmlns:mc="http://schemas.openxmlformats.org/markup-compatibility/2006">
          <mc:Choice Requires="x14">
            <control shapeId="2138" r:id="rId16" name="Drop Down 90">
              <controlPr locked="0" defaultSize="0" autoLine="0" autoPict="0">
                <anchor moveWithCells="1">
                  <from>
                    <xdr:col>1</xdr:col>
                    <xdr:colOff>22860</xdr:colOff>
                    <xdr:row>66</xdr:row>
                    <xdr:rowOff>15240</xdr:rowOff>
                  </from>
                  <to>
                    <xdr:col>7</xdr:col>
                    <xdr:colOff>632460</xdr:colOff>
                    <xdr:row>66</xdr:row>
                    <xdr:rowOff>220980</xdr:rowOff>
                  </to>
                </anchor>
              </controlPr>
            </control>
          </mc:Choice>
        </mc:AlternateContent>
        <mc:AlternateContent xmlns:mc="http://schemas.openxmlformats.org/markup-compatibility/2006">
          <mc:Choice Requires="x14">
            <control shapeId="2139" r:id="rId17" name="Drop Down 91">
              <controlPr locked="0" defaultSize="0" autoLine="0" autoPict="0">
                <anchor moveWithCells="1">
                  <from>
                    <xdr:col>1</xdr:col>
                    <xdr:colOff>22860</xdr:colOff>
                    <xdr:row>64</xdr:row>
                    <xdr:rowOff>7620</xdr:rowOff>
                  </from>
                  <to>
                    <xdr:col>7</xdr:col>
                    <xdr:colOff>632460</xdr:colOff>
                    <xdr:row>64</xdr:row>
                    <xdr:rowOff>220980</xdr:rowOff>
                  </to>
                </anchor>
              </controlPr>
            </control>
          </mc:Choice>
        </mc:AlternateContent>
        <mc:AlternateContent xmlns:mc="http://schemas.openxmlformats.org/markup-compatibility/2006">
          <mc:Choice Requires="x14">
            <control shapeId="2140" r:id="rId18" name="Drop Down 92">
              <controlPr locked="0" defaultSize="0" autoLine="0" autoPict="0">
                <anchor moveWithCells="1">
                  <from>
                    <xdr:col>6</xdr:col>
                    <xdr:colOff>15240</xdr:colOff>
                    <xdr:row>16</xdr:row>
                    <xdr:rowOff>22860</xdr:rowOff>
                  </from>
                  <to>
                    <xdr:col>7</xdr:col>
                    <xdr:colOff>0</xdr:colOff>
                    <xdr:row>16</xdr:row>
                    <xdr:rowOff>312420</xdr:rowOff>
                  </to>
                </anchor>
              </controlPr>
            </control>
          </mc:Choice>
        </mc:AlternateContent>
        <mc:AlternateContent xmlns:mc="http://schemas.openxmlformats.org/markup-compatibility/2006">
          <mc:Choice Requires="x14">
            <control shapeId="2141" r:id="rId19" name="Drop Down 93">
              <controlPr locked="0" defaultSize="0" autoLine="0" autoPict="0">
                <anchor moveWithCells="1">
                  <from>
                    <xdr:col>1</xdr:col>
                    <xdr:colOff>22860</xdr:colOff>
                    <xdr:row>72</xdr:row>
                    <xdr:rowOff>22860</xdr:rowOff>
                  </from>
                  <to>
                    <xdr:col>7</xdr:col>
                    <xdr:colOff>632460</xdr:colOff>
                    <xdr:row>73</xdr:row>
                    <xdr:rowOff>7620</xdr:rowOff>
                  </to>
                </anchor>
              </controlPr>
            </control>
          </mc:Choice>
        </mc:AlternateContent>
        <mc:AlternateContent xmlns:mc="http://schemas.openxmlformats.org/markup-compatibility/2006">
          <mc:Choice Requires="x14">
            <control shapeId="2142" r:id="rId20" name="Drop Down 94">
              <controlPr locked="0" defaultSize="0" autoLine="0" autoPict="0">
                <anchor moveWithCells="1">
                  <from>
                    <xdr:col>1</xdr:col>
                    <xdr:colOff>22860</xdr:colOff>
                    <xdr:row>75</xdr:row>
                    <xdr:rowOff>38100</xdr:rowOff>
                  </from>
                  <to>
                    <xdr:col>7</xdr:col>
                    <xdr:colOff>632460</xdr:colOff>
                    <xdr:row>76</xdr:row>
                    <xdr:rowOff>15240</xdr:rowOff>
                  </to>
                </anchor>
              </controlPr>
            </control>
          </mc:Choice>
        </mc:AlternateContent>
        <mc:AlternateContent xmlns:mc="http://schemas.openxmlformats.org/markup-compatibility/2006">
          <mc:Choice Requires="x14">
            <control shapeId="2143" r:id="rId21" name="Drop Down 95">
              <controlPr locked="0" defaultSize="0" autoLine="0" autoPict="0">
                <anchor moveWithCells="1">
                  <from>
                    <xdr:col>1</xdr:col>
                    <xdr:colOff>7620</xdr:colOff>
                    <xdr:row>80</xdr:row>
                    <xdr:rowOff>45720</xdr:rowOff>
                  </from>
                  <to>
                    <xdr:col>2</xdr:col>
                    <xdr:colOff>266700</xdr:colOff>
                    <xdr:row>81</xdr:row>
                    <xdr:rowOff>38100</xdr:rowOff>
                  </to>
                </anchor>
              </controlPr>
            </control>
          </mc:Choice>
        </mc:AlternateContent>
        <mc:AlternateContent xmlns:mc="http://schemas.openxmlformats.org/markup-compatibility/2006">
          <mc:Choice Requires="x14">
            <control shapeId="2144" r:id="rId22" name="Drop Down 96">
              <controlPr locked="0" defaultSize="0" autoLine="0" autoPict="0">
                <anchor moveWithCells="1">
                  <from>
                    <xdr:col>1</xdr:col>
                    <xdr:colOff>7620</xdr:colOff>
                    <xdr:row>82</xdr:row>
                    <xdr:rowOff>45720</xdr:rowOff>
                  </from>
                  <to>
                    <xdr:col>7</xdr:col>
                    <xdr:colOff>624840</xdr:colOff>
                    <xdr:row>83</xdr:row>
                    <xdr:rowOff>38100</xdr:rowOff>
                  </to>
                </anchor>
              </controlPr>
            </control>
          </mc:Choice>
        </mc:AlternateContent>
        <mc:AlternateContent xmlns:mc="http://schemas.openxmlformats.org/markup-compatibility/2006">
          <mc:Choice Requires="x14">
            <control shapeId="2145" r:id="rId23" name="Drop Down 97">
              <controlPr locked="0" defaultSize="0" autoLine="0" autoPict="0">
                <anchor moveWithCells="1">
                  <from>
                    <xdr:col>1</xdr:col>
                    <xdr:colOff>22860</xdr:colOff>
                    <xdr:row>84</xdr:row>
                    <xdr:rowOff>45720</xdr:rowOff>
                  </from>
                  <to>
                    <xdr:col>7</xdr:col>
                    <xdr:colOff>632460</xdr:colOff>
                    <xdr:row>85</xdr:row>
                    <xdr:rowOff>38100</xdr:rowOff>
                  </to>
                </anchor>
              </controlPr>
            </control>
          </mc:Choice>
        </mc:AlternateContent>
        <mc:AlternateContent xmlns:mc="http://schemas.openxmlformats.org/markup-compatibility/2006">
          <mc:Choice Requires="x14">
            <control shapeId="2146" r:id="rId24" name="Drop Down 98">
              <controlPr locked="0" defaultSize="0" autoLine="0" autoPict="0">
                <anchor moveWithCells="1">
                  <from>
                    <xdr:col>1</xdr:col>
                    <xdr:colOff>7620</xdr:colOff>
                    <xdr:row>85</xdr:row>
                    <xdr:rowOff>68580</xdr:rowOff>
                  </from>
                  <to>
                    <xdr:col>7</xdr:col>
                    <xdr:colOff>624840</xdr:colOff>
                    <xdr:row>86</xdr:row>
                    <xdr:rowOff>53340</xdr:rowOff>
                  </to>
                </anchor>
              </controlPr>
            </control>
          </mc:Choice>
        </mc:AlternateContent>
        <mc:AlternateContent xmlns:mc="http://schemas.openxmlformats.org/markup-compatibility/2006">
          <mc:Choice Requires="x14">
            <control shapeId="2147" r:id="rId25" name="Drop Down 99">
              <controlPr locked="0" defaultSize="0" autoLine="0" autoPict="0">
                <anchor moveWithCells="1">
                  <from>
                    <xdr:col>1</xdr:col>
                    <xdr:colOff>7620</xdr:colOff>
                    <xdr:row>87</xdr:row>
                    <xdr:rowOff>60960</xdr:rowOff>
                  </from>
                  <to>
                    <xdr:col>7</xdr:col>
                    <xdr:colOff>624840</xdr:colOff>
                    <xdr:row>88</xdr:row>
                    <xdr:rowOff>45720</xdr:rowOff>
                  </to>
                </anchor>
              </controlPr>
            </control>
          </mc:Choice>
        </mc:AlternateContent>
        <mc:AlternateContent xmlns:mc="http://schemas.openxmlformats.org/markup-compatibility/2006">
          <mc:Choice Requires="x14">
            <control shapeId="2148" r:id="rId26" name="Drop Down 100">
              <controlPr locked="0" defaultSize="0" autoLine="0" autoPict="0">
                <anchor moveWithCells="1">
                  <from>
                    <xdr:col>1</xdr:col>
                    <xdr:colOff>7620</xdr:colOff>
                    <xdr:row>89</xdr:row>
                    <xdr:rowOff>60960</xdr:rowOff>
                  </from>
                  <to>
                    <xdr:col>7</xdr:col>
                    <xdr:colOff>624840</xdr:colOff>
                    <xdr:row>90</xdr:row>
                    <xdr:rowOff>45720</xdr:rowOff>
                  </to>
                </anchor>
              </controlPr>
            </control>
          </mc:Choice>
        </mc:AlternateContent>
        <mc:AlternateContent xmlns:mc="http://schemas.openxmlformats.org/markup-compatibility/2006">
          <mc:Choice Requires="x14">
            <control shapeId="2149" r:id="rId27" name="Drop Down 101">
              <controlPr locked="0" defaultSize="0" autoLine="0" autoPict="0">
                <anchor moveWithCells="1">
                  <from>
                    <xdr:col>1</xdr:col>
                    <xdr:colOff>7620</xdr:colOff>
                    <xdr:row>91</xdr:row>
                    <xdr:rowOff>76200</xdr:rowOff>
                  </from>
                  <to>
                    <xdr:col>7</xdr:col>
                    <xdr:colOff>624840</xdr:colOff>
                    <xdr:row>92</xdr:row>
                    <xdr:rowOff>60960</xdr:rowOff>
                  </to>
                </anchor>
              </controlPr>
            </control>
          </mc:Choice>
        </mc:AlternateContent>
        <mc:AlternateContent xmlns:mc="http://schemas.openxmlformats.org/markup-compatibility/2006">
          <mc:Choice Requires="x14">
            <control shapeId="2150" r:id="rId28" name="Drop Down 102">
              <controlPr locked="0" defaultSize="0" autoLine="0" autoPict="0">
                <anchor moveWithCells="1">
                  <from>
                    <xdr:col>1</xdr:col>
                    <xdr:colOff>22860</xdr:colOff>
                    <xdr:row>39</xdr:row>
                    <xdr:rowOff>7620</xdr:rowOff>
                  </from>
                  <to>
                    <xdr:col>7</xdr:col>
                    <xdr:colOff>632460</xdr:colOff>
                    <xdr:row>39</xdr:row>
                    <xdr:rowOff>220980</xdr:rowOff>
                  </to>
                </anchor>
              </controlPr>
            </control>
          </mc:Choice>
        </mc:AlternateContent>
        <mc:AlternateContent xmlns:mc="http://schemas.openxmlformats.org/markup-compatibility/2006">
          <mc:Choice Requires="x14">
            <control shapeId="2151" r:id="rId29" name="Drop Down 103">
              <controlPr locked="0" defaultSize="0" autoLine="0" autoPict="0">
                <anchor moveWithCells="1">
                  <from>
                    <xdr:col>1</xdr:col>
                    <xdr:colOff>22860</xdr:colOff>
                    <xdr:row>50</xdr:row>
                    <xdr:rowOff>15240</xdr:rowOff>
                  </from>
                  <to>
                    <xdr:col>7</xdr:col>
                    <xdr:colOff>632460</xdr:colOff>
                    <xdr:row>51</xdr:row>
                    <xdr:rowOff>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workbookViewId="0">
      <selection activeCell="A2" sqref="A2:G2"/>
    </sheetView>
  </sheetViews>
  <sheetFormatPr baseColWidth="10" defaultColWidth="11.44140625" defaultRowHeight="15.6" x14ac:dyDescent="0.3"/>
  <cols>
    <col min="1" max="7" width="12.6640625" style="1" customWidth="1"/>
    <col min="8" max="16384" width="11.44140625" style="1"/>
  </cols>
  <sheetData>
    <row r="1" spans="1:8" x14ac:dyDescent="0.3">
      <c r="A1" s="1" t="s">
        <v>21</v>
      </c>
      <c r="H1" s="76">
        <f>COUNTA(A2:G38)</f>
        <v>0</v>
      </c>
    </row>
    <row r="2" spans="1:8" x14ac:dyDescent="0.3">
      <c r="A2" s="187"/>
      <c r="B2" s="187"/>
      <c r="C2" s="187"/>
      <c r="D2" s="187"/>
      <c r="E2" s="187"/>
      <c r="F2" s="187"/>
      <c r="G2" s="187"/>
    </row>
    <row r="3" spans="1:8" x14ac:dyDescent="0.3">
      <c r="A3" s="187"/>
      <c r="B3" s="187"/>
      <c r="C3" s="187"/>
      <c r="D3" s="187"/>
      <c r="E3" s="187"/>
      <c r="F3" s="187"/>
      <c r="G3" s="187"/>
    </row>
    <row r="4" spans="1:8" x14ac:dyDescent="0.3">
      <c r="A4" s="187"/>
      <c r="B4" s="187"/>
      <c r="C4" s="187"/>
      <c r="D4" s="187"/>
      <c r="E4" s="187"/>
      <c r="F4" s="187"/>
      <c r="G4" s="187"/>
    </row>
    <row r="5" spans="1:8" x14ac:dyDescent="0.3">
      <c r="A5" s="187"/>
      <c r="B5" s="187"/>
      <c r="C5" s="187"/>
      <c r="D5" s="187"/>
      <c r="E5" s="187"/>
      <c r="F5" s="187"/>
      <c r="G5" s="187"/>
    </row>
    <row r="6" spans="1:8" x14ac:dyDescent="0.3">
      <c r="A6" s="187"/>
      <c r="B6" s="187"/>
      <c r="C6" s="187"/>
      <c r="D6" s="187"/>
      <c r="E6" s="187"/>
      <c r="F6" s="187"/>
      <c r="G6" s="187"/>
    </row>
    <row r="7" spans="1:8" x14ac:dyDescent="0.3">
      <c r="A7" s="187"/>
      <c r="B7" s="187"/>
      <c r="C7" s="187"/>
      <c r="D7" s="187"/>
      <c r="E7" s="187"/>
      <c r="F7" s="187"/>
      <c r="G7" s="187"/>
    </row>
    <row r="8" spans="1:8" x14ac:dyDescent="0.3">
      <c r="A8" s="187"/>
      <c r="B8" s="187"/>
      <c r="C8" s="187"/>
      <c r="D8" s="187"/>
      <c r="E8" s="187"/>
      <c r="F8" s="187"/>
      <c r="G8" s="187"/>
    </row>
    <row r="9" spans="1:8" x14ac:dyDescent="0.3">
      <c r="A9" s="187"/>
      <c r="B9" s="187"/>
      <c r="C9" s="187"/>
      <c r="D9" s="187"/>
      <c r="E9" s="187"/>
      <c r="F9" s="187"/>
      <c r="G9" s="187"/>
    </row>
    <row r="10" spans="1:8" x14ac:dyDescent="0.3">
      <c r="A10" s="187"/>
      <c r="B10" s="187"/>
      <c r="C10" s="187"/>
      <c r="D10" s="187"/>
      <c r="E10" s="187"/>
      <c r="F10" s="187"/>
      <c r="G10" s="187"/>
    </row>
    <row r="11" spans="1:8" x14ac:dyDescent="0.3">
      <c r="A11" s="187"/>
      <c r="B11" s="187"/>
      <c r="C11" s="187"/>
      <c r="D11" s="187"/>
      <c r="E11" s="187"/>
      <c r="F11" s="187"/>
      <c r="G11" s="187"/>
    </row>
    <row r="12" spans="1:8" x14ac:dyDescent="0.3">
      <c r="A12" s="187"/>
      <c r="B12" s="187"/>
      <c r="C12" s="187"/>
      <c r="D12" s="187"/>
      <c r="E12" s="187"/>
      <c r="F12" s="187"/>
      <c r="G12" s="187"/>
    </row>
    <row r="13" spans="1:8" x14ac:dyDescent="0.3">
      <c r="A13" s="187"/>
      <c r="B13" s="187"/>
      <c r="C13" s="187"/>
      <c r="D13" s="187"/>
      <c r="E13" s="187"/>
      <c r="F13" s="187"/>
      <c r="G13" s="187"/>
    </row>
    <row r="14" spans="1:8" x14ac:dyDescent="0.3">
      <c r="A14" s="187"/>
      <c r="B14" s="187"/>
      <c r="C14" s="187"/>
      <c r="D14" s="187"/>
      <c r="E14" s="187"/>
      <c r="F14" s="187"/>
      <c r="G14" s="187"/>
    </row>
    <row r="15" spans="1:8" x14ac:dyDescent="0.3">
      <c r="A15" s="187"/>
      <c r="B15" s="187"/>
      <c r="C15" s="187"/>
      <c r="D15" s="187"/>
      <c r="E15" s="187"/>
      <c r="F15" s="187"/>
      <c r="G15" s="187"/>
    </row>
    <row r="16" spans="1:8" x14ac:dyDescent="0.3">
      <c r="A16" s="187"/>
      <c r="B16" s="187"/>
      <c r="C16" s="187"/>
      <c r="D16" s="187"/>
      <c r="E16" s="187"/>
      <c r="F16" s="187"/>
      <c r="G16" s="187"/>
    </row>
    <row r="17" spans="1:7" x14ac:dyDescent="0.3">
      <c r="A17" s="187"/>
      <c r="B17" s="187"/>
      <c r="C17" s="187"/>
      <c r="D17" s="187"/>
      <c r="E17" s="187"/>
      <c r="F17" s="187"/>
      <c r="G17" s="187"/>
    </row>
    <row r="18" spans="1:7" x14ac:dyDescent="0.3">
      <c r="A18" s="187"/>
      <c r="B18" s="187"/>
      <c r="C18" s="187"/>
      <c r="D18" s="187"/>
      <c r="E18" s="187"/>
      <c r="F18" s="187"/>
      <c r="G18" s="187"/>
    </row>
    <row r="19" spans="1:7" x14ac:dyDescent="0.3">
      <c r="A19" s="187"/>
      <c r="B19" s="187"/>
      <c r="C19" s="187"/>
      <c r="D19" s="187"/>
      <c r="E19" s="187"/>
      <c r="F19" s="187"/>
      <c r="G19" s="187"/>
    </row>
    <row r="20" spans="1:7" x14ac:dyDescent="0.3">
      <c r="A20" s="187"/>
      <c r="B20" s="187"/>
      <c r="C20" s="187"/>
      <c r="D20" s="187"/>
      <c r="E20" s="187"/>
      <c r="F20" s="187"/>
      <c r="G20" s="187"/>
    </row>
    <row r="21" spans="1:7" x14ac:dyDescent="0.3">
      <c r="A21" s="187"/>
      <c r="B21" s="187"/>
      <c r="C21" s="187"/>
      <c r="D21" s="187"/>
      <c r="E21" s="187"/>
      <c r="F21" s="187"/>
      <c r="G21" s="187"/>
    </row>
    <row r="22" spans="1:7" x14ac:dyDescent="0.3">
      <c r="A22" s="187"/>
      <c r="B22" s="187"/>
      <c r="C22" s="187"/>
      <c r="D22" s="187"/>
      <c r="E22" s="187"/>
      <c r="F22" s="187"/>
      <c r="G22" s="187"/>
    </row>
    <row r="23" spans="1:7" x14ac:dyDescent="0.3">
      <c r="A23" s="187"/>
      <c r="B23" s="187"/>
      <c r="C23" s="187"/>
      <c r="D23" s="187"/>
      <c r="E23" s="187"/>
      <c r="F23" s="187"/>
      <c r="G23" s="187"/>
    </row>
    <row r="24" spans="1:7" x14ac:dyDescent="0.3">
      <c r="A24" s="187"/>
      <c r="B24" s="187"/>
      <c r="C24" s="187"/>
      <c r="D24" s="187"/>
      <c r="E24" s="187"/>
      <c r="F24" s="187"/>
      <c r="G24" s="187"/>
    </row>
    <row r="25" spans="1:7" x14ac:dyDescent="0.3">
      <c r="A25" s="187"/>
      <c r="B25" s="187"/>
      <c r="C25" s="187"/>
      <c r="D25" s="187"/>
      <c r="E25" s="187"/>
      <c r="F25" s="187"/>
      <c r="G25" s="187"/>
    </row>
    <row r="26" spans="1:7" x14ac:dyDescent="0.3">
      <c r="A26" s="187"/>
      <c r="B26" s="187"/>
      <c r="C26" s="187"/>
      <c r="D26" s="187"/>
      <c r="E26" s="187"/>
      <c r="F26" s="187"/>
      <c r="G26" s="187"/>
    </row>
    <row r="27" spans="1:7" x14ac:dyDescent="0.3">
      <c r="A27" s="187"/>
      <c r="B27" s="187"/>
      <c r="C27" s="187"/>
      <c r="D27" s="187"/>
      <c r="E27" s="187"/>
      <c r="F27" s="187"/>
      <c r="G27" s="187"/>
    </row>
    <row r="28" spans="1:7" x14ac:dyDescent="0.3">
      <c r="A28" s="187"/>
      <c r="B28" s="187"/>
      <c r="C28" s="187"/>
      <c r="D28" s="187"/>
      <c r="E28" s="187"/>
      <c r="F28" s="187"/>
      <c r="G28" s="187"/>
    </row>
    <row r="29" spans="1:7" x14ac:dyDescent="0.3">
      <c r="A29" s="187"/>
      <c r="B29" s="187"/>
      <c r="C29" s="187"/>
      <c r="D29" s="187"/>
      <c r="E29" s="187"/>
      <c r="F29" s="187"/>
      <c r="G29" s="187"/>
    </row>
    <row r="30" spans="1:7" x14ac:dyDescent="0.3">
      <c r="A30" s="187"/>
      <c r="B30" s="187"/>
      <c r="C30" s="187"/>
      <c r="D30" s="187"/>
      <c r="E30" s="187"/>
      <c r="F30" s="187"/>
      <c r="G30" s="187"/>
    </row>
    <row r="31" spans="1:7" x14ac:dyDescent="0.3">
      <c r="A31" s="187"/>
      <c r="B31" s="187"/>
      <c r="C31" s="187"/>
      <c r="D31" s="187"/>
      <c r="E31" s="187"/>
      <c r="F31" s="187"/>
      <c r="G31" s="187"/>
    </row>
    <row r="32" spans="1:7" x14ac:dyDescent="0.3">
      <c r="A32" s="187"/>
      <c r="B32" s="187"/>
      <c r="C32" s="187"/>
      <c r="D32" s="187"/>
      <c r="E32" s="187"/>
      <c r="F32" s="187"/>
      <c r="G32" s="187"/>
    </row>
    <row r="33" spans="1:7" x14ac:dyDescent="0.3">
      <c r="A33" s="187"/>
      <c r="B33" s="187"/>
      <c r="C33" s="187"/>
      <c r="D33" s="187"/>
      <c r="E33" s="187"/>
      <c r="F33" s="187"/>
      <c r="G33" s="187"/>
    </row>
    <row r="34" spans="1:7" x14ac:dyDescent="0.3">
      <c r="A34" s="187"/>
      <c r="B34" s="187"/>
      <c r="C34" s="187"/>
      <c r="D34" s="187"/>
      <c r="E34" s="187"/>
      <c r="F34" s="187"/>
      <c r="G34" s="187"/>
    </row>
    <row r="35" spans="1:7" x14ac:dyDescent="0.3">
      <c r="A35" s="187"/>
      <c r="B35" s="187"/>
      <c r="C35" s="187"/>
      <c r="D35" s="187"/>
      <c r="E35" s="187"/>
      <c r="F35" s="187"/>
      <c r="G35" s="187"/>
    </row>
    <row r="36" spans="1:7" x14ac:dyDescent="0.3">
      <c r="A36" s="187"/>
      <c r="B36" s="187"/>
      <c r="C36" s="187"/>
      <c r="D36" s="187"/>
      <c r="E36" s="187"/>
      <c r="F36" s="187"/>
      <c r="G36" s="187"/>
    </row>
    <row r="37" spans="1:7" x14ac:dyDescent="0.3">
      <c r="A37" s="187"/>
      <c r="B37" s="187"/>
      <c r="C37" s="187"/>
      <c r="D37" s="187"/>
      <c r="E37" s="187"/>
      <c r="F37" s="187"/>
      <c r="G37" s="187"/>
    </row>
    <row r="38" spans="1:7" x14ac:dyDescent="0.3">
      <c r="A38" s="187"/>
      <c r="B38" s="187"/>
      <c r="C38" s="187"/>
      <c r="D38" s="187"/>
      <c r="E38" s="187"/>
      <c r="F38" s="187"/>
      <c r="G38" s="187"/>
    </row>
  </sheetData>
  <sheetProtection password="CAA1" sheet="1" objects="1" scenarios="1"/>
  <mergeCells count="37">
    <mergeCell ref="A2:G2"/>
    <mergeCell ref="A3:G3"/>
    <mergeCell ref="A4:G4"/>
    <mergeCell ref="A5:G5"/>
    <mergeCell ref="A14:G14"/>
    <mergeCell ref="A10:G10"/>
    <mergeCell ref="A11:G11"/>
    <mergeCell ref="A6:G6"/>
    <mergeCell ref="A7:G7"/>
    <mergeCell ref="A8:G8"/>
    <mergeCell ref="A9:G9"/>
    <mergeCell ref="A15:G15"/>
    <mergeCell ref="A16:G16"/>
    <mergeCell ref="A17:G17"/>
    <mergeCell ref="A12:G12"/>
    <mergeCell ref="A13:G13"/>
    <mergeCell ref="A22:G22"/>
    <mergeCell ref="A23:G23"/>
    <mergeCell ref="A24:G24"/>
    <mergeCell ref="A25:G25"/>
    <mergeCell ref="A18:G18"/>
    <mergeCell ref="A19:G19"/>
    <mergeCell ref="A20:G20"/>
    <mergeCell ref="A21:G21"/>
    <mergeCell ref="A30:G30"/>
    <mergeCell ref="A31:G31"/>
    <mergeCell ref="A32:G32"/>
    <mergeCell ref="A33:G33"/>
    <mergeCell ref="A26:G26"/>
    <mergeCell ref="A27:G27"/>
    <mergeCell ref="A28:G28"/>
    <mergeCell ref="A29:G29"/>
    <mergeCell ref="A38:G38"/>
    <mergeCell ref="A34:G34"/>
    <mergeCell ref="A35:G35"/>
    <mergeCell ref="A36:G36"/>
    <mergeCell ref="A37:G37"/>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0"/>
  <sheetViews>
    <sheetView workbookViewId="0">
      <pane xSplit="1" ySplit="1" topLeftCell="B2" activePane="bottomRight" state="frozen"/>
      <selection activeCell="A2" sqref="A2:G2"/>
      <selection pane="topRight" activeCell="A2" sqref="A2:G2"/>
      <selection pane="bottomLeft" activeCell="A2" sqref="A2:G2"/>
      <selection pane="bottomRight" activeCell="A2" sqref="A2:G2"/>
    </sheetView>
  </sheetViews>
  <sheetFormatPr baseColWidth="10" defaultColWidth="11.44140625" defaultRowHeight="13.8" x14ac:dyDescent="0.25"/>
  <cols>
    <col min="1" max="1" width="16.44140625" style="90" bestFit="1" customWidth="1"/>
    <col min="2" max="2" width="54.44140625" style="90" bestFit="1" customWidth="1"/>
    <col min="3" max="3" width="6.6640625" style="94" customWidth="1"/>
    <col min="4" max="16384" width="11.44140625" style="90"/>
  </cols>
  <sheetData>
    <row r="1" spans="1:3" x14ac:dyDescent="0.25">
      <c r="A1" s="88" t="s">
        <v>361</v>
      </c>
      <c r="B1" s="88" t="s">
        <v>362</v>
      </c>
      <c r="C1" s="89"/>
    </row>
    <row r="2" spans="1:3" x14ac:dyDescent="0.25">
      <c r="A2" s="91" t="s">
        <v>363</v>
      </c>
      <c r="B2" s="92">
        <v>8</v>
      </c>
      <c r="C2" s="93"/>
    </row>
    <row r="3" spans="1:3" x14ac:dyDescent="0.25">
      <c r="A3" s="90">
        <v>1</v>
      </c>
      <c r="B3" s="90" t="s">
        <v>364</v>
      </c>
    </row>
    <row r="4" spans="1:3" x14ac:dyDescent="0.25">
      <c r="A4" s="90">
        <v>2</v>
      </c>
      <c r="B4" s="90" t="s">
        <v>365</v>
      </c>
    </row>
    <row r="5" spans="1:3" x14ac:dyDescent="0.25">
      <c r="A5" s="90">
        <v>3</v>
      </c>
      <c r="B5" s="90" t="s">
        <v>366</v>
      </c>
    </row>
    <row r="6" spans="1:3" x14ac:dyDescent="0.25">
      <c r="A6" s="90">
        <v>4</v>
      </c>
      <c r="B6" s="90" t="s">
        <v>367</v>
      </c>
    </row>
    <row r="7" spans="1:3" x14ac:dyDescent="0.25">
      <c r="A7" s="90">
        <v>5</v>
      </c>
      <c r="B7" s="90" t="s">
        <v>368</v>
      </c>
    </row>
    <row r="8" spans="1:3" x14ac:dyDescent="0.25">
      <c r="A8" s="90">
        <v>6</v>
      </c>
      <c r="B8" s="90" t="s">
        <v>369</v>
      </c>
    </row>
    <row r="9" spans="1:3" x14ac:dyDescent="0.25">
      <c r="A9" s="90">
        <v>7</v>
      </c>
      <c r="B9" s="90" t="s">
        <v>370</v>
      </c>
    </row>
    <row r="10" spans="1:3" x14ac:dyDescent="0.25">
      <c r="A10" s="90">
        <v>8</v>
      </c>
    </row>
    <row r="13" spans="1:3" x14ac:dyDescent="0.25">
      <c r="A13" s="91" t="s">
        <v>371</v>
      </c>
      <c r="B13" s="92">
        <v>14</v>
      </c>
      <c r="C13" s="93"/>
    </row>
    <row r="14" spans="1:3" x14ac:dyDescent="0.25">
      <c r="A14" s="90">
        <v>1</v>
      </c>
      <c r="B14" s="95" t="s">
        <v>372</v>
      </c>
      <c r="C14" s="96"/>
    </row>
    <row r="15" spans="1:3" x14ac:dyDescent="0.25">
      <c r="A15" s="90">
        <v>2</v>
      </c>
      <c r="B15" s="97" t="s">
        <v>373</v>
      </c>
      <c r="C15" s="96"/>
    </row>
    <row r="16" spans="1:3" x14ac:dyDescent="0.25">
      <c r="A16" s="90">
        <v>3</v>
      </c>
      <c r="B16" s="97" t="s">
        <v>374</v>
      </c>
      <c r="C16" s="96"/>
    </row>
    <row r="17" spans="1:3" x14ac:dyDescent="0.25">
      <c r="A17" s="90">
        <v>4</v>
      </c>
      <c r="B17" s="97" t="s">
        <v>375</v>
      </c>
      <c r="C17" s="96"/>
    </row>
    <row r="18" spans="1:3" x14ac:dyDescent="0.25">
      <c r="A18" s="90">
        <v>5</v>
      </c>
      <c r="B18" s="97" t="s">
        <v>376</v>
      </c>
      <c r="C18" s="96"/>
    </row>
    <row r="19" spans="1:3" x14ac:dyDescent="0.25">
      <c r="A19" s="90">
        <v>6</v>
      </c>
      <c r="B19" s="97" t="s">
        <v>377</v>
      </c>
      <c r="C19" s="96"/>
    </row>
    <row r="20" spans="1:3" x14ac:dyDescent="0.25">
      <c r="A20" s="90">
        <v>7</v>
      </c>
      <c r="B20" s="97" t="s">
        <v>378</v>
      </c>
      <c r="C20" s="96"/>
    </row>
    <row r="21" spans="1:3" x14ac:dyDescent="0.25">
      <c r="A21" s="90">
        <v>8</v>
      </c>
      <c r="B21" s="97" t="s">
        <v>379</v>
      </c>
      <c r="C21" s="96"/>
    </row>
    <row r="22" spans="1:3" x14ac:dyDescent="0.25">
      <c r="A22" s="90">
        <v>9</v>
      </c>
      <c r="B22" s="97" t="s">
        <v>380</v>
      </c>
      <c r="C22" s="96"/>
    </row>
    <row r="23" spans="1:3" x14ac:dyDescent="0.25">
      <c r="A23" s="90">
        <v>10</v>
      </c>
      <c r="B23" s="97" t="s">
        <v>381</v>
      </c>
      <c r="C23" s="96"/>
    </row>
    <row r="24" spans="1:3" x14ac:dyDescent="0.25">
      <c r="A24" s="90">
        <v>11</v>
      </c>
      <c r="B24" s="97" t="s">
        <v>382</v>
      </c>
      <c r="C24" s="96"/>
    </row>
    <row r="25" spans="1:3" x14ac:dyDescent="0.25">
      <c r="A25" s="90">
        <v>12</v>
      </c>
      <c r="B25" s="97" t="s">
        <v>383</v>
      </c>
      <c r="C25" s="96"/>
    </row>
    <row r="26" spans="1:3" x14ac:dyDescent="0.25">
      <c r="A26" s="90">
        <v>13</v>
      </c>
      <c r="B26" s="97" t="s">
        <v>384</v>
      </c>
      <c r="C26" s="96"/>
    </row>
    <row r="27" spans="1:3" x14ac:dyDescent="0.25">
      <c r="A27" s="90">
        <v>14</v>
      </c>
      <c r="B27" s="97"/>
      <c r="C27" s="96"/>
    </row>
    <row r="30" spans="1:3" x14ac:dyDescent="0.25">
      <c r="A30" s="90" t="s">
        <v>385</v>
      </c>
      <c r="B30" s="92">
        <v>6</v>
      </c>
      <c r="C30" s="93">
        <v>6</v>
      </c>
    </row>
    <row r="31" spans="1:3" x14ac:dyDescent="0.25">
      <c r="A31" s="90">
        <v>1</v>
      </c>
      <c r="B31" s="90" t="s">
        <v>386</v>
      </c>
    </row>
    <row r="32" spans="1:3" ht="16.2" x14ac:dyDescent="0.35">
      <c r="A32" s="90">
        <v>2</v>
      </c>
      <c r="B32" s="90" t="s">
        <v>387</v>
      </c>
    </row>
    <row r="33" spans="1:3" ht="16.2" x14ac:dyDescent="0.35">
      <c r="A33" s="90">
        <v>3</v>
      </c>
      <c r="B33" s="90" t="s">
        <v>388</v>
      </c>
    </row>
    <row r="34" spans="1:3" x14ac:dyDescent="0.25">
      <c r="A34" s="90">
        <v>4</v>
      </c>
      <c r="B34" s="90" t="s">
        <v>389</v>
      </c>
    </row>
    <row r="35" spans="1:3" x14ac:dyDescent="0.25">
      <c r="A35" s="90">
        <v>5</v>
      </c>
      <c r="B35" s="90" t="s">
        <v>390</v>
      </c>
    </row>
    <row r="36" spans="1:3" x14ac:dyDescent="0.25">
      <c r="A36" s="90">
        <v>6</v>
      </c>
    </row>
    <row r="39" spans="1:3" x14ac:dyDescent="0.25">
      <c r="A39" s="90" t="s">
        <v>391</v>
      </c>
      <c r="B39" s="92">
        <v>4</v>
      </c>
      <c r="C39" s="93"/>
    </row>
    <row r="40" spans="1:3" ht="16.2" x14ac:dyDescent="0.35">
      <c r="A40" s="90">
        <v>1</v>
      </c>
      <c r="B40" s="90" t="s">
        <v>392</v>
      </c>
    </row>
    <row r="41" spans="1:3" x14ac:dyDescent="0.25">
      <c r="A41" s="90">
        <v>2</v>
      </c>
      <c r="B41" s="90" t="s">
        <v>393</v>
      </c>
    </row>
    <row r="42" spans="1:3" x14ac:dyDescent="0.25">
      <c r="A42" s="90">
        <v>3</v>
      </c>
      <c r="B42" s="90" t="s">
        <v>394</v>
      </c>
    </row>
    <row r="43" spans="1:3" x14ac:dyDescent="0.25">
      <c r="A43" s="90">
        <v>4</v>
      </c>
    </row>
    <row r="46" spans="1:3" x14ac:dyDescent="0.25">
      <c r="A46" s="91" t="s">
        <v>395</v>
      </c>
      <c r="B46" s="92">
        <v>12</v>
      </c>
      <c r="C46" s="93"/>
    </row>
    <row r="47" spans="1:3" x14ac:dyDescent="0.25">
      <c r="A47" s="90">
        <v>1</v>
      </c>
      <c r="B47" s="90" t="s">
        <v>396</v>
      </c>
    </row>
    <row r="48" spans="1:3" x14ac:dyDescent="0.25">
      <c r="A48" s="90">
        <v>2</v>
      </c>
      <c r="B48" s="90" t="s">
        <v>397</v>
      </c>
    </row>
    <row r="49" spans="1:3" x14ac:dyDescent="0.25">
      <c r="A49" s="90">
        <v>3</v>
      </c>
      <c r="B49" s="90" t="s">
        <v>324</v>
      </c>
    </row>
    <row r="50" spans="1:3" x14ac:dyDescent="0.25">
      <c r="A50" s="90">
        <v>4</v>
      </c>
      <c r="B50" s="90" t="s">
        <v>398</v>
      </c>
    </row>
    <row r="51" spans="1:3" x14ac:dyDescent="0.25">
      <c r="A51" s="90">
        <v>5</v>
      </c>
      <c r="B51" s="90" t="s">
        <v>399</v>
      </c>
    </row>
    <row r="52" spans="1:3" x14ac:dyDescent="0.25">
      <c r="A52" s="90">
        <v>6</v>
      </c>
      <c r="B52" s="90" t="s">
        <v>400</v>
      </c>
    </row>
    <row r="53" spans="1:3" x14ac:dyDescent="0.25">
      <c r="A53" s="90">
        <v>7</v>
      </c>
      <c r="B53" s="90" t="s">
        <v>401</v>
      </c>
    </row>
    <row r="54" spans="1:3" x14ac:dyDescent="0.25">
      <c r="A54" s="90">
        <v>8</v>
      </c>
      <c r="B54" s="90" t="s">
        <v>402</v>
      </c>
    </row>
    <row r="55" spans="1:3" x14ac:dyDescent="0.25">
      <c r="A55" s="90">
        <v>9</v>
      </c>
      <c r="B55" s="90" t="s">
        <v>445</v>
      </c>
    </row>
    <row r="56" spans="1:3" x14ac:dyDescent="0.25">
      <c r="A56" s="90">
        <v>10</v>
      </c>
      <c r="B56" s="90" t="s">
        <v>483</v>
      </c>
    </row>
    <row r="57" spans="1:3" x14ac:dyDescent="0.25">
      <c r="A57" s="90">
        <v>11</v>
      </c>
      <c r="B57" s="90" t="s">
        <v>8</v>
      </c>
    </row>
    <row r="58" spans="1:3" x14ac:dyDescent="0.25">
      <c r="A58" s="90">
        <v>12</v>
      </c>
    </row>
    <row r="61" spans="1:3" x14ac:dyDescent="0.25">
      <c r="A61" s="90" t="s">
        <v>403</v>
      </c>
      <c r="B61" s="92">
        <v>39</v>
      </c>
      <c r="C61" s="93"/>
    </row>
    <row r="62" spans="1:3" x14ac:dyDescent="0.25">
      <c r="A62" s="90">
        <v>1</v>
      </c>
      <c r="B62" s="88" t="s">
        <v>404</v>
      </c>
    </row>
    <row r="63" spans="1:3" x14ac:dyDescent="0.25">
      <c r="A63" s="90">
        <v>2</v>
      </c>
      <c r="B63" s="88" t="s">
        <v>405</v>
      </c>
    </row>
    <row r="64" spans="1:3" x14ac:dyDescent="0.25">
      <c r="A64" s="90">
        <v>3</v>
      </c>
      <c r="B64" s="90" t="s">
        <v>444</v>
      </c>
    </row>
    <row r="65" spans="1:2" x14ac:dyDescent="0.25">
      <c r="A65" s="90">
        <v>4</v>
      </c>
      <c r="B65" s="88" t="s">
        <v>413</v>
      </c>
    </row>
    <row r="66" spans="1:2" x14ac:dyDescent="0.25">
      <c r="A66" s="90">
        <v>5</v>
      </c>
      <c r="B66" s="90" t="s">
        <v>523</v>
      </c>
    </row>
    <row r="67" spans="1:2" x14ac:dyDescent="0.25">
      <c r="A67" s="90">
        <v>6</v>
      </c>
      <c r="B67" s="88" t="s">
        <v>412</v>
      </c>
    </row>
    <row r="68" spans="1:2" x14ac:dyDescent="0.25">
      <c r="A68" s="90">
        <v>7</v>
      </c>
      <c r="B68" s="88" t="s">
        <v>406</v>
      </c>
    </row>
    <row r="69" spans="1:2" x14ac:dyDescent="0.25">
      <c r="A69" s="90">
        <v>8</v>
      </c>
      <c r="B69" s="88" t="s">
        <v>407</v>
      </c>
    </row>
    <row r="70" spans="1:2" x14ac:dyDescent="0.25">
      <c r="A70" s="90">
        <v>9</v>
      </c>
      <c r="B70" s="88" t="s">
        <v>408</v>
      </c>
    </row>
    <row r="71" spans="1:2" x14ac:dyDescent="0.25">
      <c r="A71" s="90">
        <v>10</v>
      </c>
      <c r="B71" s="88" t="s">
        <v>411</v>
      </c>
    </row>
    <row r="72" spans="1:2" s="94" customFormat="1" x14ac:dyDescent="0.25">
      <c r="A72" s="90">
        <v>11</v>
      </c>
      <c r="B72" s="88" t="s">
        <v>409</v>
      </c>
    </row>
    <row r="73" spans="1:2" s="94" customFormat="1" x14ac:dyDescent="0.25">
      <c r="A73" s="90">
        <v>12</v>
      </c>
      <c r="B73" s="88" t="s">
        <v>410</v>
      </c>
    </row>
    <row r="74" spans="1:2" s="94" customFormat="1" x14ac:dyDescent="0.25">
      <c r="A74" s="90">
        <v>13</v>
      </c>
      <c r="B74" s="88" t="s">
        <v>414</v>
      </c>
    </row>
    <row r="75" spans="1:2" s="94" customFormat="1" x14ac:dyDescent="0.25">
      <c r="A75" s="90">
        <v>14</v>
      </c>
      <c r="B75" s="88" t="s">
        <v>416</v>
      </c>
    </row>
    <row r="76" spans="1:2" s="94" customFormat="1" x14ac:dyDescent="0.25">
      <c r="A76" s="90">
        <v>15</v>
      </c>
      <c r="B76" s="88" t="s">
        <v>415</v>
      </c>
    </row>
    <row r="77" spans="1:2" s="94" customFormat="1" x14ac:dyDescent="0.25">
      <c r="A77" s="90">
        <v>16</v>
      </c>
      <c r="B77" s="90" t="s">
        <v>524</v>
      </c>
    </row>
    <row r="78" spans="1:2" s="94" customFormat="1" x14ac:dyDescent="0.25">
      <c r="A78" s="90">
        <v>17</v>
      </c>
      <c r="B78" s="90" t="s">
        <v>525</v>
      </c>
    </row>
    <row r="79" spans="1:2" s="94" customFormat="1" x14ac:dyDescent="0.25">
      <c r="A79" s="90">
        <v>18</v>
      </c>
      <c r="B79" s="90" t="s">
        <v>526</v>
      </c>
    </row>
    <row r="80" spans="1:2" s="94" customFormat="1" x14ac:dyDescent="0.25">
      <c r="A80" s="90">
        <v>19</v>
      </c>
      <c r="B80" s="90" t="s">
        <v>527</v>
      </c>
    </row>
    <row r="81" spans="1:2" s="94" customFormat="1" x14ac:dyDescent="0.25">
      <c r="A81" s="90">
        <v>20</v>
      </c>
      <c r="B81" s="90" t="s">
        <v>528</v>
      </c>
    </row>
    <row r="82" spans="1:2" s="94" customFormat="1" x14ac:dyDescent="0.25">
      <c r="A82" s="90">
        <v>21</v>
      </c>
      <c r="B82" s="90" t="s">
        <v>529</v>
      </c>
    </row>
    <row r="83" spans="1:2" s="94" customFormat="1" x14ac:dyDescent="0.25">
      <c r="A83" s="90">
        <v>22</v>
      </c>
      <c r="B83" s="90" t="s">
        <v>533</v>
      </c>
    </row>
    <row r="84" spans="1:2" s="94" customFormat="1" x14ac:dyDescent="0.25">
      <c r="A84" s="90">
        <v>23</v>
      </c>
      <c r="B84" s="90" t="s">
        <v>530</v>
      </c>
    </row>
    <row r="85" spans="1:2" s="94" customFormat="1" x14ac:dyDescent="0.25">
      <c r="A85" s="90">
        <v>24</v>
      </c>
      <c r="B85" s="90" t="s">
        <v>531</v>
      </c>
    </row>
    <row r="86" spans="1:2" s="94" customFormat="1" x14ac:dyDescent="0.25">
      <c r="A86" s="90">
        <v>25</v>
      </c>
      <c r="B86" s="90" t="s">
        <v>482</v>
      </c>
    </row>
    <row r="87" spans="1:2" s="94" customFormat="1" x14ac:dyDescent="0.25">
      <c r="A87" s="90">
        <v>26</v>
      </c>
      <c r="B87" s="90" t="s">
        <v>420</v>
      </c>
    </row>
    <row r="88" spans="1:2" s="94" customFormat="1" x14ac:dyDescent="0.25">
      <c r="A88" s="90">
        <v>27</v>
      </c>
      <c r="B88" s="90" t="s">
        <v>507</v>
      </c>
    </row>
    <row r="89" spans="1:2" s="94" customFormat="1" x14ac:dyDescent="0.25">
      <c r="A89" s="90">
        <v>28</v>
      </c>
      <c r="B89" s="90" t="s">
        <v>532</v>
      </c>
    </row>
    <row r="90" spans="1:2" s="94" customFormat="1" x14ac:dyDescent="0.25">
      <c r="A90" s="90">
        <v>29</v>
      </c>
      <c r="B90" s="90" t="s">
        <v>534</v>
      </c>
    </row>
    <row r="91" spans="1:2" s="94" customFormat="1" x14ac:dyDescent="0.25">
      <c r="A91" s="90">
        <v>30</v>
      </c>
      <c r="B91" s="90" t="s">
        <v>417</v>
      </c>
    </row>
    <row r="92" spans="1:2" s="94" customFormat="1" x14ac:dyDescent="0.25">
      <c r="A92" s="90">
        <v>31</v>
      </c>
      <c r="B92" s="90" t="s">
        <v>418</v>
      </c>
    </row>
    <row r="93" spans="1:2" s="94" customFormat="1" x14ac:dyDescent="0.25">
      <c r="A93" s="90">
        <v>32</v>
      </c>
      <c r="B93" s="90" t="s">
        <v>535</v>
      </c>
    </row>
    <row r="94" spans="1:2" s="94" customFormat="1" x14ac:dyDescent="0.25">
      <c r="A94" s="90">
        <v>33</v>
      </c>
      <c r="B94" s="90" t="s">
        <v>536</v>
      </c>
    </row>
    <row r="95" spans="1:2" s="94" customFormat="1" x14ac:dyDescent="0.25">
      <c r="A95" s="90">
        <v>34</v>
      </c>
      <c r="B95" s="90" t="s">
        <v>419</v>
      </c>
    </row>
    <row r="96" spans="1:2" s="94" customFormat="1" x14ac:dyDescent="0.25">
      <c r="A96" s="90">
        <v>35</v>
      </c>
      <c r="B96" s="90" t="s">
        <v>537</v>
      </c>
    </row>
    <row r="97" spans="1:2" s="94" customFormat="1" x14ac:dyDescent="0.25">
      <c r="A97" s="90">
        <v>36</v>
      </c>
      <c r="B97" s="90" t="s">
        <v>538</v>
      </c>
    </row>
    <row r="98" spans="1:2" s="94" customFormat="1" x14ac:dyDescent="0.25">
      <c r="A98" s="90">
        <v>37</v>
      </c>
      <c r="B98" s="90" t="s">
        <v>539</v>
      </c>
    </row>
    <row r="99" spans="1:2" s="94" customFormat="1" x14ac:dyDescent="0.25">
      <c r="A99" s="90">
        <v>38</v>
      </c>
      <c r="B99" s="90" t="s">
        <v>8</v>
      </c>
    </row>
    <row r="100" spans="1:2" x14ac:dyDescent="0.25">
      <c r="A100" s="90">
        <v>39</v>
      </c>
    </row>
  </sheetData>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
  <sheetViews>
    <sheetView workbookViewId="0">
      <selection activeCell="A2" sqref="A2:G2"/>
    </sheetView>
  </sheetViews>
  <sheetFormatPr baseColWidth="10" defaultColWidth="11.44140625" defaultRowHeight="15.6" x14ac:dyDescent="0.3"/>
  <cols>
    <col min="1" max="1" width="13.109375" style="22" customWidth="1"/>
    <col min="2" max="2" width="55.109375" style="22" customWidth="1"/>
    <col min="3" max="16384" width="11.44140625" style="22"/>
  </cols>
  <sheetData>
    <row r="1" spans="1:3" ht="16.2" thickBot="1" x14ac:dyDescent="0.35">
      <c r="A1" s="22" t="s">
        <v>447</v>
      </c>
      <c r="B1" s="22">
        <v>21</v>
      </c>
      <c r="C1" s="22">
        <f>MAX($A$3:$A$23)-1</f>
        <v>20</v>
      </c>
    </row>
    <row r="2" spans="1:3" ht="16.2" thickTop="1" x14ac:dyDescent="0.3">
      <c r="A2" s="27" t="s">
        <v>38</v>
      </c>
      <c r="B2" s="27" t="s">
        <v>39</v>
      </c>
    </row>
    <row r="3" spans="1:3" x14ac:dyDescent="0.3">
      <c r="A3" s="26">
        <v>1</v>
      </c>
      <c r="B3" s="34" t="s">
        <v>451</v>
      </c>
      <c r="C3" s="22" t="s">
        <v>42</v>
      </c>
    </row>
    <row r="4" spans="1:3" x14ac:dyDescent="0.3">
      <c r="A4" s="26">
        <v>2</v>
      </c>
      <c r="B4" s="34" t="s">
        <v>452</v>
      </c>
    </row>
    <row r="5" spans="1:3" x14ac:dyDescent="0.3">
      <c r="A5" s="26">
        <v>3</v>
      </c>
      <c r="B5" s="34" t="s">
        <v>453</v>
      </c>
    </row>
    <row r="6" spans="1:3" x14ac:dyDescent="0.3">
      <c r="A6" s="26">
        <v>4</v>
      </c>
      <c r="B6" s="34" t="s">
        <v>454</v>
      </c>
    </row>
    <row r="7" spans="1:3" x14ac:dyDescent="0.3">
      <c r="A7" s="26">
        <v>5</v>
      </c>
      <c r="B7" s="34" t="s">
        <v>455</v>
      </c>
    </row>
    <row r="8" spans="1:3" x14ac:dyDescent="0.3">
      <c r="A8" s="26">
        <v>6</v>
      </c>
      <c r="B8" s="34" t="s">
        <v>456</v>
      </c>
    </row>
    <row r="9" spans="1:3" x14ac:dyDescent="0.3">
      <c r="A9" s="26">
        <v>7</v>
      </c>
      <c r="B9" s="34" t="s">
        <v>457</v>
      </c>
    </row>
    <row r="10" spans="1:3" ht="26.4" x14ac:dyDescent="0.3">
      <c r="A10" s="26">
        <v>8</v>
      </c>
      <c r="B10" s="60" t="s">
        <v>458</v>
      </c>
    </row>
    <row r="11" spans="1:3" ht="26.4" x14ac:dyDescent="0.3">
      <c r="A11" s="26">
        <v>9</v>
      </c>
      <c r="B11" s="60" t="s">
        <v>460</v>
      </c>
    </row>
    <row r="12" spans="1:3" x14ac:dyDescent="0.3">
      <c r="A12" s="26">
        <v>10</v>
      </c>
      <c r="B12" s="34" t="s">
        <v>459</v>
      </c>
    </row>
    <row r="13" spans="1:3" x14ac:dyDescent="0.3">
      <c r="A13" s="26">
        <v>11</v>
      </c>
      <c r="B13" s="34" t="s">
        <v>461</v>
      </c>
    </row>
    <row r="14" spans="1:3" x14ac:dyDescent="0.3">
      <c r="A14" s="26">
        <v>12</v>
      </c>
      <c r="B14" s="34" t="s">
        <v>462</v>
      </c>
    </row>
    <row r="15" spans="1:3" x14ac:dyDescent="0.3">
      <c r="A15" s="26">
        <v>13</v>
      </c>
      <c r="B15" s="34" t="s">
        <v>484</v>
      </c>
    </row>
    <row r="16" spans="1:3" x14ac:dyDescent="0.3">
      <c r="A16" s="26">
        <v>14</v>
      </c>
      <c r="B16" s="34" t="s">
        <v>497</v>
      </c>
    </row>
    <row r="17" spans="1:3" x14ac:dyDescent="0.3">
      <c r="A17" s="26">
        <v>15</v>
      </c>
      <c r="B17" s="34" t="s">
        <v>498</v>
      </c>
    </row>
    <row r="18" spans="1:3" x14ac:dyDescent="0.3">
      <c r="A18" s="26">
        <v>16</v>
      </c>
      <c r="B18" s="34" t="s">
        <v>549</v>
      </c>
    </row>
    <row r="19" spans="1:3" x14ac:dyDescent="0.3">
      <c r="A19" s="26">
        <v>17</v>
      </c>
      <c r="B19" s="34" t="s">
        <v>550</v>
      </c>
    </row>
    <row r="20" spans="1:3" ht="26.4" x14ac:dyDescent="0.3">
      <c r="A20" s="26">
        <v>18</v>
      </c>
      <c r="B20" s="34" t="s">
        <v>551</v>
      </c>
    </row>
    <row r="21" spans="1:3" x14ac:dyDescent="0.3">
      <c r="A21" s="26">
        <v>19</v>
      </c>
      <c r="B21" s="34" t="s">
        <v>552</v>
      </c>
    </row>
    <row r="22" spans="1:3" x14ac:dyDescent="0.3">
      <c r="A22" s="26">
        <v>20</v>
      </c>
      <c r="B22" s="34" t="s">
        <v>449</v>
      </c>
    </row>
    <row r="23" spans="1:3" x14ac:dyDescent="0.3">
      <c r="A23" s="26">
        <v>21</v>
      </c>
      <c r="B23" s="34"/>
      <c r="C23" s="21"/>
    </row>
  </sheetData>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
  <sheetViews>
    <sheetView workbookViewId="0">
      <selection activeCell="A2" sqref="A2:G2"/>
    </sheetView>
  </sheetViews>
  <sheetFormatPr baseColWidth="10" defaultColWidth="11.44140625" defaultRowHeight="15.6" x14ac:dyDescent="0.3"/>
  <cols>
    <col min="1" max="1" width="24.44140625" style="21" customWidth="1"/>
    <col min="2" max="2" width="55.109375" style="22" customWidth="1"/>
    <col min="3" max="16384" width="11.44140625" style="21"/>
  </cols>
  <sheetData>
    <row r="1" spans="1:3" ht="16.2" thickBot="1" x14ac:dyDescent="0.35">
      <c r="A1" s="31" t="str">
        <f>Ergebnisse!A21</f>
        <v>Trockenmasse</v>
      </c>
      <c r="B1" s="30">
        <v>28</v>
      </c>
      <c r="C1" s="21">
        <f>MAX($A$3:$A$30)-1</f>
        <v>27</v>
      </c>
    </row>
    <row r="2" spans="1:3" ht="16.2" thickTop="1" x14ac:dyDescent="0.25">
      <c r="A2" s="36"/>
      <c r="B2" s="27" t="s">
        <v>39</v>
      </c>
      <c r="C2" s="21" t="s">
        <v>41</v>
      </c>
    </row>
    <row r="3" spans="1:3" x14ac:dyDescent="0.3">
      <c r="A3" s="26">
        <v>1</v>
      </c>
      <c r="B3" s="34" t="s">
        <v>121</v>
      </c>
      <c r="C3" s="22"/>
    </row>
    <row r="4" spans="1:3" x14ac:dyDescent="0.3">
      <c r="A4" s="26">
        <v>2</v>
      </c>
      <c r="B4" s="34" t="s">
        <v>122</v>
      </c>
      <c r="C4" s="22" t="s">
        <v>42</v>
      </c>
    </row>
    <row r="5" spans="1:3" x14ac:dyDescent="0.3">
      <c r="A5" s="26">
        <v>3</v>
      </c>
      <c r="B5" s="34" t="s">
        <v>123</v>
      </c>
      <c r="C5" s="38"/>
    </row>
    <row r="6" spans="1:3" x14ac:dyDescent="0.3">
      <c r="A6" s="26">
        <v>4</v>
      </c>
      <c r="B6" s="34" t="s">
        <v>124</v>
      </c>
      <c r="C6" s="38"/>
    </row>
    <row r="7" spans="1:3" x14ac:dyDescent="0.3">
      <c r="A7" s="26">
        <v>5</v>
      </c>
      <c r="B7" s="34" t="s">
        <v>265</v>
      </c>
      <c r="C7" s="38"/>
    </row>
    <row r="8" spans="1:3" x14ac:dyDescent="0.3">
      <c r="A8" s="26">
        <v>6</v>
      </c>
      <c r="B8" s="34" t="s">
        <v>287</v>
      </c>
      <c r="C8" s="38" t="s">
        <v>42</v>
      </c>
    </row>
    <row r="9" spans="1:3" x14ac:dyDescent="0.3">
      <c r="A9" s="26">
        <v>7</v>
      </c>
      <c r="B9" s="34" t="s">
        <v>125</v>
      </c>
      <c r="C9" s="38"/>
    </row>
    <row r="10" spans="1:3" x14ac:dyDescent="0.3">
      <c r="A10" s="26">
        <v>8</v>
      </c>
      <c r="B10" s="34" t="s">
        <v>127</v>
      </c>
      <c r="C10" s="38" t="s">
        <v>42</v>
      </c>
    </row>
    <row r="11" spans="1:3" x14ac:dyDescent="0.3">
      <c r="A11" s="26">
        <v>9</v>
      </c>
      <c r="B11" s="34" t="s">
        <v>72</v>
      </c>
      <c r="C11" s="38"/>
    </row>
    <row r="12" spans="1:3" x14ac:dyDescent="0.3">
      <c r="A12" s="26">
        <v>10</v>
      </c>
      <c r="B12" s="34" t="s">
        <v>71</v>
      </c>
      <c r="C12" s="38" t="s">
        <v>42</v>
      </c>
    </row>
    <row r="13" spans="1:3" x14ac:dyDescent="0.3">
      <c r="A13" s="26">
        <v>11</v>
      </c>
      <c r="B13" s="34" t="s">
        <v>477</v>
      </c>
      <c r="C13" s="38"/>
    </row>
    <row r="14" spans="1:3" x14ac:dyDescent="0.3">
      <c r="A14" s="26">
        <v>12</v>
      </c>
      <c r="B14" s="34" t="s">
        <v>478</v>
      </c>
      <c r="C14" s="38" t="s">
        <v>42</v>
      </c>
    </row>
    <row r="15" spans="1:3" ht="13.8" x14ac:dyDescent="0.25">
      <c r="A15" s="26">
        <v>13</v>
      </c>
      <c r="B15" s="34" t="s">
        <v>438</v>
      </c>
    </row>
    <row r="16" spans="1:3" ht="13.8" x14ac:dyDescent="0.25">
      <c r="A16" s="26">
        <v>14</v>
      </c>
      <c r="B16" s="34" t="s">
        <v>540</v>
      </c>
      <c r="C16" s="21" t="s">
        <v>42</v>
      </c>
    </row>
    <row r="17" spans="1:3" ht="13.8" x14ac:dyDescent="0.25">
      <c r="A17" s="26">
        <v>15</v>
      </c>
      <c r="B17" s="34" t="s">
        <v>126</v>
      </c>
    </row>
    <row r="18" spans="1:3" ht="13.8" x14ac:dyDescent="0.25">
      <c r="A18" s="26">
        <v>16</v>
      </c>
      <c r="B18" s="34" t="s">
        <v>180</v>
      </c>
    </row>
    <row r="19" spans="1:3" ht="13.8" x14ac:dyDescent="0.25">
      <c r="A19" s="26">
        <v>17</v>
      </c>
      <c r="B19" s="34" t="s">
        <v>181</v>
      </c>
    </row>
    <row r="20" spans="1:3" ht="26.4" x14ac:dyDescent="0.25">
      <c r="A20" s="26">
        <v>18</v>
      </c>
      <c r="B20" s="34" t="s">
        <v>213</v>
      </c>
    </row>
    <row r="21" spans="1:3" ht="13.8" x14ac:dyDescent="0.25">
      <c r="A21" s="26">
        <v>19</v>
      </c>
      <c r="B21" s="34" t="s">
        <v>214</v>
      </c>
    </row>
    <row r="22" spans="1:3" ht="13.8" x14ac:dyDescent="0.25">
      <c r="A22" s="26">
        <v>20</v>
      </c>
      <c r="B22" s="34" t="s">
        <v>245</v>
      </c>
    </row>
    <row r="23" spans="1:3" ht="13.8" x14ac:dyDescent="0.25">
      <c r="A23" s="26">
        <v>21</v>
      </c>
      <c r="B23" s="34" t="s">
        <v>266</v>
      </c>
    </row>
    <row r="24" spans="1:3" ht="13.8" x14ac:dyDescent="0.25">
      <c r="A24" s="26">
        <v>22</v>
      </c>
      <c r="B24" s="34" t="s">
        <v>300</v>
      </c>
    </row>
    <row r="25" spans="1:3" ht="13.8" x14ac:dyDescent="0.25">
      <c r="A25" s="26">
        <v>23</v>
      </c>
      <c r="B25" s="34" t="s">
        <v>301</v>
      </c>
    </row>
    <row r="26" spans="1:3" ht="13.8" x14ac:dyDescent="0.25">
      <c r="A26" s="26">
        <v>24</v>
      </c>
      <c r="B26" s="34" t="s">
        <v>338</v>
      </c>
    </row>
    <row r="27" spans="1:3" ht="13.8" x14ac:dyDescent="0.25">
      <c r="A27" s="26">
        <v>25</v>
      </c>
      <c r="B27" s="34" t="s">
        <v>439</v>
      </c>
    </row>
    <row r="28" spans="1:3" ht="13.8" x14ac:dyDescent="0.25">
      <c r="A28" s="26">
        <v>26</v>
      </c>
      <c r="B28" s="34" t="s">
        <v>463</v>
      </c>
    </row>
    <row r="29" spans="1:3" ht="13.8" x14ac:dyDescent="0.25">
      <c r="A29" s="26">
        <v>27</v>
      </c>
      <c r="B29" s="34" t="s">
        <v>8</v>
      </c>
      <c r="C29" s="37"/>
    </row>
    <row r="30" spans="1:3" x14ac:dyDescent="0.25">
      <c r="A30" s="26">
        <v>28</v>
      </c>
      <c r="B30" s="24"/>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4"/>
  <sheetViews>
    <sheetView workbookViewId="0">
      <selection activeCell="A2" sqref="A2:G2"/>
    </sheetView>
  </sheetViews>
  <sheetFormatPr baseColWidth="10" defaultColWidth="11.44140625" defaultRowHeight="15.6" x14ac:dyDescent="0.3"/>
  <cols>
    <col min="1" max="1" width="13.109375" style="22" customWidth="1"/>
    <col min="2" max="2" width="55.109375" style="21" customWidth="1"/>
    <col min="3" max="16384" width="11.44140625" style="22"/>
  </cols>
  <sheetData>
    <row r="1" spans="1:3" ht="16.2" thickBot="1" x14ac:dyDescent="0.35">
      <c r="A1" s="28" t="str">
        <f>Ergebnisse!A22</f>
        <v>Asche</v>
      </c>
      <c r="B1" s="30">
        <v>22</v>
      </c>
      <c r="C1" s="22">
        <f>MAX($A$3:$A$24)-1</f>
        <v>21</v>
      </c>
    </row>
    <row r="2" spans="1:3" ht="16.2" thickTop="1" x14ac:dyDescent="0.3">
      <c r="A2" s="27" t="s">
        <v>38</v>
      </c>
      <c r="B2" s="27" t="s">
        <v>39</v>
      </c>
      <c r="C2" s="22" t="s">
        <v>40</v>
      </c>
    </row>
    <row r="3" spans="1:3" x14ac:dyDescent="0.3">
      <c r="A3" s="26">
        <v>1</v>
      </c>
      <c r="B3" s="34" t="s">
        <v>215</v>
      </c>
    </row>
    <row r="4" spans="1:3" x14ac:dyDescent="0.3">
      <c r="A4" s="26">
        <v>2</v>
      </c>
      <c r="B4" s="34" t="s">
        <v>216</v>
      </c>
      <c r="C4" s="22" t="s">
        <v>42</v>
      </c>
    </row>
    <row r="5" spans="1:3" ht="26.4" x14ac:dyDescent="0.3">
      <c r="A5" s="26">
        <v>3</v>
      </c>
      <c r="B5" s="34" t="s">
        <v>264</v>
      </c>
      <c r="C5" s="38"/>
    </row>
    <row r="6" spans="1:3" x14ac:dyDescent="0.3">
      <c r="A6" s="26">
        <v>4</v>
      </c>
      <c r="B6" s="34" t="s">
        <v>464</v>
      </c>
      <c r="C6" s="38"/>
    </row>
    <row r="7" spans="1:3" x14ac:dyDescent="0.3">
      <c r="A7" s="26">
        <v>5</v>
      </c>
      <c r="B7" s="34" t="s">
        <v>465</v>
      </c>
      <c r="C7" s="38" t="s">
        <v>42</v>
      </c>
    </row>
    <row r="8" spans="1:3" x14ac:dyDescent="0.3">
      <c r="A8" s="26">
        <v>6</v>
      </c>
      <c r="B8" s="34" t="s">
        <v>179</v>
      </c>
      <c r="C8" s="38"/>
    </row>
    <row r="9" spans="1:3" x14ac:dyDescent="0.3">
      <c r="A9" s="26">
        <v>7</v>
      </c>
      <c r="B9" s="34" t="s">
        <v>187</v>
      </c>
      <c r="C9" s="38" t="s">
        <v>42</v>
      </c>
    </row>
    <row r="10" spans="1:3" x14ac:dyDescent="0.3">
      <c r="A10" s="26">
        <v>8</v>
      </c>
      <c r="B10" s="34" t="s">
        <v>99</v>
      </c>
      <c r="C10" s="38"/>
    </row>
    <row r="11" spans="1:3" x14ac:dyDescent="0.3">
      <c r="A11" s="26">
        <v>9</v>
      </c>
      <c r="B11" s="34" t="s">
        <v>87</v>
      </c>
      <c r="C11" s="38" t="s">
        <v>42</v>
      </c>
    </row>
    <row r="12" spans="1:3" x14ac:dyDescent="0.3">
      <c r="A12" s="26">
        <v>10</v>
      </c>
      <c r="B12" s="34" t="s">
        <v>100</v>
      </c>
      <c r="C12" s="38"/>
    </row>
    <row r="13" spans="1:3" x14ac:dyDescent="0.3">
      <c r="A13" s="26">
        <v>11</v>
      </c>
      <c r="B13" s="34" t="s">
        <v>88</v>
      </c>
      <c r="C13" s="38" t="s">
        <v>42</v>
      </c>
    </row>
    <row r="14" spans="1:3" x14ac:dyDescent="0.3">
      <c r="A14" s="26">
        <v>12</v>
      </c>
      <c r="B14" s="34" t="s">
        <v>128</v>
      </c>
      <c r="C14" s="38"/>
    </row>
    <row r="15" spans="1:3" x14ac:dyDescent="0.3">
      <c r="A15" s="26">
        <v>13</v>
      </c>
      <c r="B15" s="34" t="s">
        <v>178</v>
      </c>
      <c r="C15" s="38"/>
    </row>
    <row r="16" spans="1:3" x14ac:dyDescent="0.3">
      <c r="A16" s="26">
        <v>14</v>
      </c>
      <c r="B16" s="34" t="s">
        <v>182</v>
      </c>
      <c r="C16" s="38"/>
    </row>
    <row r="17" spans="1:3" ht="26.4" x14ac:dyDescent="0.3">
      <c r="A17" s="26">
        <v>15</v>
      </c>
      <c r="B17" s="34" t="s">
        <v>251</v>
      </c>
      <c r="C17" s="38"/>
    </row>
    <row r="18" spans="1:3" x14ac:dyDescent="0.3">
      <c r="A18" s="26">
        <v>16</v>
      </c>
      <c r="B18" s="34" t="s">
        <v>246</v>
      </c>
      <c r="C18" s="38"/>
    </row>
    <row r="19" spans="1:3" x14ac:dyDescent="0.3">
      <c r="A19" s="26">
        <v>17</v>
      </c>
      <c r="B19" s="34" t="s">
        <v>300</v>
      </c>
      <c r="C19" s="38"/>
    </row>
    <row r="20" spans="1:3" x14ac:dyDescent="0.3">
      <c r="A20" s="26">
        <v>18</v>
      </c>
      <c r="B20" s="34" t="s">
        <v>337</v>
      </c>
      <c r="C20" s="38"/>
    </row>
    <row r="21" spans="1:3" x14ac:dyDescent="0.3">
      <c r="A21" s="26">
        <v>19</v>
      </c>
      <c r="B21" s="34" t="s">
        <v>439</v>
      </c>
      <c r="C21" s="38"/>
    </row>
    <row r="22" spans="1:3" x14ac:dyDescent="0.3">
      <c r="A22" s="26">
        <v>20</v>
      </c>
      <c r="B22" s="34" t="s">
        <v>548</v>
      </c>
      <c r="C22" s="38"/>
    </row>
    <row r="23" spans="1:3" x14ac:dyDescent="0.3">
      <c r="A23" s="26">
        <v>21</v>
      </c>
      <c r="B23" s="34" t="s">
        <v>67</v>
      </c>
      <c r="C23" s="38"/>
    </row>
    <row r="24" spans="1:3" x14ac:dyDescent="0.3">
      <c r="A24" s="26">
        <v>22</v>
      </c>
      <c r="B24" s="34"/>
      <c r="C24" s="21"/>
    </row>
    <row r="32" spans="1:3" x14ac:dyDescent="0.3">
      <c r="A32" s="21" t="s">
        <v>89</v>
      </c>
      <c r="B32" s="21">
        <v>12</v>
      </c>
      <c r="C32" s="21">
        <f>MAX($A$33:$A$44)-1</f>
        <v>11</v>
      </c>
    </row>
    <row r="33" spans="1:3" x14ac:dyDescent="0.3">
      <c r="A33" s="21">
        <v>1</v>
      </c>
      <c r="B33" s="21" t="s">
        <v>90</v>
      </c>
      <c r="C33" s="21"/>
    </row>
    <row r="34" spans="1:3" x14ac:dyDescent="0.3">
      <c r="A34" s="21">
        <v>2</v>
      </c>
      <c r="B34" s="21" t="s">
        <v>91</v>
      </c>
      <c r="C34" s="21"/>
    </row>
    <row r="35" spans="1:3" x14ac:dyDescent="0.3">
      <c r="A35" s="21">
        <v>3</v>
      </c>
      <c r="B35" s="21" t="s">
        <v>92</v>
      </c>
      <c r="C35" s="21"/>
    </row>
    <row r="36" spans="1:3" x14ac:dyDescent="0.3">
      <c r="A36" s="21">
        <v>4</v>
      </c>
      <c r="B36" s="21" t="s">
        <v>93</v>
      </c>
      <c r="C36" s="21"/>
    </row>
    <row r="37" spans="1:3" x14ac:dyDescent="0.3">
      <c r="A37" s="21">
        <v>5</v>
      </c>
      <c r="B37" s="21" t="s">
        <v>94</v>
      </c>
      <c r="C37" s="21"/>
    </row>
    <row r="38" spans="1:3" x14ac:dyDescent="0.3">
      <c r="A38" s="21">
        <v>6</v>
      </c>
      <c r="B38" s="21" t="s">
        <v>95</v>
      </c>
      <c r="C38" s="21"/>
    </row>
    <row r="39" spans="1:3" x14ac:dyDescent="0.3">
      <c r="A39" s="21">
        <v>7</v>
      </c>
      <c r="B39" s="21" t="s">
        <v>96</v>
      </c>
      <c r="C39" s="21"/>
    </row>
    <row r="40" spans="1:3" x14ac:dyDescent="0.3">
      <c r="A40" s="21">
        <v>8</v>
      </c>
      <c r="B40" s="21" t="s">
        <v>97</v>
      </c>
      <c r="C40" s="21"/>
    </row>
    <row r="41" spans="1:3" x14ac:dyDescent="0.3">
      <c r="A41" s="21">
        <v>9</v>
      </c>
      <c r="B41" s="21" t="s">
        <v>98</v>
      </c>
      <c r="C41" s="21"/>
    </row>
    <row r="42" spans="1:3" x14ac:dyDescent="0.3">
      <c r="A42" s="21">
        <v>10</v>
      </c>
      <c r="B42" s="21" t="s">
        <v>189</v>
      </c>
      <c r="C42" s="21"/>
    </row>
    <row r="43" spans="1:3" x14ac:dyDescent="0.3">
      <c r="A43" s="21">
        <v>11</v>
      </c>
      <c r="B43" s="21" t="s">
        <v>188</v>
      </c>
      <c r="C43" s="21"/>
    </row>
    <row r="44" spans="1:3" x14ac:dyDescent="0.3">
      <c r="A44" s="21">
        <v>12</v>
      </c>
      <c r="C44" s="21"/>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9"/>
  <sheetViews>
    <sheetView workbookViewId="0">
      <selection activeCell="A2" sqref="A2:G2"/>
    </sheetView>
  </sheetViews>
  <sheetFormatPr baseColWidth="10" defaultColWidth="11.44140625" defaultRowHeight="15.6" x14ac:dyDescent="0.3"/>
  <cols>
    <col min="1" max="1" width="16.6640625" style="22" customWidth="1"/>
    <col min="2" max="2" width="64.44140625" style="22" customWidth="1"/>
    <col min="3" max="3" width="6.88671875" style="22" bestFit="1" customWidth="1"/>
    <col min="4" max="16384" width="11.44140625" style="22"/>
  </cols>
  <sheetData>
    <row r="1" spans="1:3" ht="31.8" thickBot="1" x14ac:dyDescent="0.35">
      <c r="A1" s="28" t="str">
        <f>Ergebnisse!A23</f>
        <v>Rohprotein (N * 6,25)</v>
      </c>
      <c r="B1" s="30">
        <v>17</v>
      </c>
      <c r="C1" s="22">
        <f>MAX($A$3:$A$19)-1</f>
        <v>16</v>
      </c>
    </row>
    <row r="2" spans="1:3" ht="16.2" thickTop="1" x14ac:dyDescent="0.3">
      <c r="A2" s="27" t="s">
        <v>38</v>
      </c>
      <c r="B2" s="27" t="s">
        <v>39</v>
      </c>
      <c r="C2" s="22" t="s">
        <v>40</v>
      </c>
    </row>
    <row r="3" spans="1:3" x14ac:dyDescent="0.3">
      <c r="A3" s="26">
        <v>1</v>
      </c>
      <c r="B3" s="34" t="s">
        <v>73</v>
      </c>
    </row>
    <row r="4" spans="1:3" x14ac:dyDescent="0.3">
      <c r="A4" s="26">
        <v>2</v>
      </c>
      <c r="B4" s="34" t="s">
        <v>74</v>
      </c>
      <c r="C4" s="22" t="s">
        <v>42</v>
      </c>
    </row>
    <row r="5" spans="1:3" x14ac:dyDescent="0.3">
      <c r="A5" s="26">
        <v>3</v>
      </c>
      <c r="B5" s="34" t="s">
        <v>75</v>
      </c>
      <c r="C5" s="38"/>
    </row>
    <row r="6" spans="1:3" x14ac:dyDescent="0.3">
      <c r="A6" s="26">
        <v>4</v>
      </c>
      <c r="B6" s="34" t="s">
        <v>76</v>
      </c>
      <c r="C6" s="38"/>
    </row>
    <row r="7" spans="1:3" x14ac:dyDescent="0.3">
      <c r="A7" s="26">
        <v>5</v>
      </c>
      <c r="B7" s="34" t="s">
        <v>302</v>
      </c>
      <c r="C7" s="38"/>
    </row>
    <row r="8" spans="1:3" x14ac:dyDescent="0.3">
      <c r="A8" s="26">
        <v>6</v>
      </c>
      <c r="B8" s="34" t="s">
        <v>303</v>
      </c>
      <c r="C8" s="38" t="s">
        <v>42</v>
      </c>
    </row>
    <row r="9" spans="1:3" x14ac:dyDescent="0.3">
      <c r="A9" s="26">
        <v>7</v>
      </c>
      <c r="B9" s="34" t="s">
        <v>78</v>
      </c>
      <c r="C9" s="38"/>
    </row>
    <row r="10" spans="1:3" x14ac:dyDescent="0.3">
      <c r="A10" s="26">
        <v>8</v>
      </c>
      <c r="B10" s="34" t="s">
        <v>77</v>
      </c>
      <c r="C10" s="38" t="s">
        <v>42</v>
      </c>
    </row>
    <row r="11" spans="1:3" x14ac:dyDescent="0.3">
      <c r="A11" s="26">
        <v>9</v>
      </c>
      <c r="B11" s="34" t="s">
        <v>129</v>
      </c>
      <c r="C11" s="38"/>
    </row>
    <row r="12" spans="1:3" x14ac:dyDescent="0.3">
      <c r="A12" s="26">
        <v>10</v>
      </c>
      <c r="B12" s="34" t="s">
        <v>177</v>
      </c>
      <c r="C12" s="38"/>
    </row>
    <row r="13" spans="1:3" x14ac:dyDescent="0.3">
      <c r="A13" s="26">
        <v>11</v>
      </c>
      <c r="B13" s="34" t="s">
        <v>183</v>
      </c>
      <c r="C13" s="38"/>
    </row>
    <row r="14" spans="1:3" x14ac:dyDescent="0.3">
      <c r="A14" s="26">
        <v>12</v>
      </c>
      <c r="B14" s="34" t="s">
        <v>217</v>
      </c>
      <c r="C14" s="38"/>
    </row>
    <row r="15" spans="1:3" x14ac:dyDescent="0.3">
      <c r="A15" s="26">
        <v>13</v>
      </c>
      <c r="B15" s="34" t="s">
        <v>263</v>
      </c>
      <c r="C15" s="38"/>
    </row>
    <row r="16" spans="1:3" x14ac:dyDescent="0.3">
      <c r="A16" s="26">
        <v>14</v>
      </c>
      <c r="B16" s="34" t="s">
        <v>304</v>
      </c>
      <c r="C16" s="38"/>
    </row>
    <row r="17" spans="1:3" x14ac:dyDescent="0.3">
      <c r="A17" s="26">
        <v>15</v>
      </c>
      <c r="B17" s="34" t="s">
        <v>439</v>
      </c>
      <c r="C17" s="38"/>
    </row>
    <row r="18" spans="1:3" x14ac:dyDescent="0.3">
      <c r="A18" s="26">
        <v>16</v>
      </c>
      <c r="B18" s="34" t="s">
        <v>67</v>
      </c>
      <c r="C18" s="38"/>
    </row>
    <row r="19" spans="1:3" x14ac:dyDescent="0.3">
      <c r="A19" s="26">
        <v>17</v>
      </c>
      <c r="B19" s="24"/>
      <c r="C19" s="21"/>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
  <sheetViews>
    <sheetView workbookViewId="0">
      <selection activeCell="A2" sqref="A2:G2"/>
    </sheetView>
  </sheetViews>
  <sheetFormatPr baseColWidth="10" defaultColWidth="11.44140625" defaultRowHeight="15.6" x14ac:dyDescent="0.3"/>
  <cols>
    <col min="1" max="1" width="13.109375" style="22" customWidth="1"/>
    <col min="2" max="2" width="55.109375" style="22" customWidth="1"/>
    <col min="3" max="16384" width="11.44140625" style="22"/>
  </cols>
  <sheetData>
    <row r="1" spans="1:3" ht="16.2" thickBot="1" x14ac:dyDescent="0.35">
      <c r="A1" s="22" t="str">
        <f>Ergebnisse!A24</f>
        <v>Fett</v>
      </c>
      <c r="B1" s="22">
        <v>24</v>
      </c>
      <c r="C1" s="22">
        <f>MAX($A$3:$A$26)-1</f>
        <v>23</v>
      </c>
    </row>
    <row r="2" spans="1:3" ht="16.2" thickTop="1" x14ac:dyDescent="0.3">
      <c r="A2" s="27" t="s">
        <v>38</v>
      </c>
      <c r="B2" s="27" t="s">
        <v>39</v>
      </c>
    </row>
    <row r="3" spans="1:3" x14ac:dyDescent="0.3">
      <c r="A3" s="26">
        <v>1</v>
      </c>
      <c r="B3" s="34" t="s">
        <v>79</v>
      </c>
    </row>
    <row r="4" spans="1:3" x14ac:dyDescent="0.3">
      <c r="A4" s="26">
        <v>2</v>
      </c>
      <c r="B4" s="34" t="s">
        <v>80</v>
      </c>
      <c r="C4" s="22" t="s">
        <v>42</v>
      </c>
    </row>
    <row r="5" spans="1:3" x14ac:dyDescent="0.3">
      <c r="A5" s="26">
        <v>3</v>
      </c>
      <c r="B5" s="34" t="s">
        <v>81</v>
      </c>
      <c r="C5" s="38"/>
    </row>
    <row r="6" spans="1:3" x14ac:dyDescent="0.3">
      <c r="A6" s="26">
        <v>4</v>
      </c>
      <c r="B6" s="34" t="s">
        <v>82</v>
      </c>
      <c r="C6" s="38"/>
    </row>
    <row r="7" spans="1:3" x14ac:dyDescent="0.3">
      <c r="A7" s="26">
        <v>5</v>
      </c>
      <c r="B7" s="34" t="s">
        <v>306</v>
      </c>
      <c r="C7" s="38"/>
    </row>
    <row r="8" spans="1:3" x14ac:dyDescent="0.3">
      <c r="A8" s="26">
        <v>6</v>
      </c>
      <c r="B8" s="34" t="s">
        <v>307</v>
      </c>
      <c r="C8" s="38" t="s">
        <v>42</v>
      </c>
    </row>
    <row r="9" spans="1:3" x14ac:dyDescent="0.3">
      <c r="A9" s="26">
        <v>7</v>
      </c>
      <c r="B9" s="34" t="s">
        <v>499</v>
      </c>
      <c r="C9" s="38"/>
    </row>
    <row r="10" spans="1:3" x14ac:dyDescent="0.3">
      <c r="A10" s="26">
        <v>8</v>
      </c>
      <c r="B10" s="34" t="s">
        <v>500</v>
      </c>
      <c r="C10" s="38" t="s">
        <v>42</v>
      </c>
    </row>
    <row r="11" spans="1:3" ht="16.5" customHeight="1" x14ac:dyDescent="0.3">
      <c r="A11" s="26">
        <v>9</v>
      </c>
      <c r="B11" s="34" t="s">
        <v>85</v>
      </c>
      <c r="C11" s="38"/>
    </row>
    <row r="12" spans="1:3" ht="16.5" customHeight="1" x14ac:dyDescent="0.3">
      <c r="A12" s="26">
        <v>10</v>
      </c>
      <c r="B12" s="34" t="s">
        <v>83</v>
      </c>
      <c r="C12" s="38" t="s">
        <v>42</v>
      </c>
    </row>
    <row r="13" spans="1:3" ht="16.5" customHeight="1" x14ac:dyDescent="0.3">
      <c r="A13" s="26">
        <v>11</v>
      </c>
      <c r="B13" s="34" t="s">
        <v>86</v>
      </c>
      <c r="C13" s="38"/>
    </row>
    <row r="14" spans="1:3" ht="16.5" customHeight="1" x14ac:dyDescent="0.3">
      <c r="A14" s="26">
        <v>12</v>
      </c>
      <c r="B14" s="34" t="s">
        <v>84</v>
      </c>
      <c r="C14" s="38" t="s">
        <v>42</v>
      </c>
    </row>
    <row r="15" spans="1:3" ht="16.5" customHeight="1" x14ac:dyDescent="0.3">
      <c r="A15" s="26">
        <v>13</v>
      </c>
      <c r="B15" s="57" t="s">
        <v>130</v>
      </c>
      <c r="C15" s="38"/>
    </row>
    <row r="16" spans="1:3" ht="16.5" customHeight="1" x14ac:dyDescent="0.3">
      <c r="A16" s="26">
        <v>14</v>
      </c>
      <c r="B16" s="34" t="s">
        <v>176</v>
      </c>
      <c r="C16" s="38"/>
    </row>
    <row r="17" spans="1:3" ht="16.5" customHeight="1" x14ac:dyDescent="0.3">
      <c r="A17" s="26">
        <v>15</v>
      </c>
      <c r="B17" s="34" t="s">
        <v>242</v>
      </c>
      <c r="C17" s="38"/>
    </row>
    <row r="18" spans="1:3" ht="16.5" customHeight="1" x14ac:dyDescent="0.3">
      <c r="A18" s="26">
        <v>16</v>
      </c>
      <c r="B18" s="34" t="s">
        <v>218</v>
      </c>
      <c r="C18" s="38"/>
    </row>
    <row r="19" spans="1:3" ht="16.5" customHeight="1" x14ac:dyDescent="0.3">
      <c r="A19" s="26">
        <v>17</v>
      </c>
      <c r="B19" s="34" t="s">
        <v>262</v>
      </c>
      <c r="C19" s="38"/>
    </row>
    <row r="20" spans="1:3" ht="16.5" customHeight="1" x14ac:dyDescent="0.3">
      <c r="A20" s="26">
        <v>18</v>
      </c>
      <c r="B20" s="34" t="s">
        <v>305</v>
      </c>
      <c r="C20" s="38"/>
    </row>
    <row r="21" spans="1:3" ht="16.5" customHeight="1" x14ac:dyDescent="0.3">
      <c r="A21" s="26">
        <v>19</v>
      </c>
      <c r="B21" s="34" t="s">
        <v>2</v>
      </c>
      <c r="C21" s="38"/>
    </row>
    <row r="22" spans="1:3" ht="16.5" customHeight="1" x14ac:dyDescent="0.3">
      <c r="A22" s="26">
        <v>20</v>
      </c>
      <c r="B22" s="34" t="s">
        <v>336</v>
      </c>
      <c r="C22" s="38"/>
    </row>
    <row r="23" spans="1:3" ht="16.5" customHeight="1" x14ac:dyDescent="0.3">
      <c r="A23" s="26">
        <v>21</v>
      </c>
      <c r="B23" s="34" t="s">
        <v>342</v>
      </c>
      <c r="C23" s="38"/>
    </row>
    <row r="24" spans="1:3" ht="16.5" customHeight="1" x14ac:dyDescent="0.3">
      <c r="A24" s="26">
        <v>22</v>
      </c>
      <c r="B24" s="34" t="s">
        <v>439</v>
      </c>
      <c r="C24" s="38"/>
    </row>
    <row r="25" spans="1:3" ht="16.5" customHeight="1" x14ac:dyDescent="0.3">
      <c r="A25" s="26">
        <v>23</v>
      </c>
      <c r="B25" s="34" t="s">
        <v>67</v>
      </c>
      <c r="C25" s="38"/>
    </row>
    <row r="26" spans="1:3" x14ac:dyDescent="0.3">
      <c r="A26" s="26">
        <v>24</v>
      </c>
      <c r="B26" s="34"/>
      <c r="C26" s="21"/>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workbookViewId="0">
      <selection activeCell="A2" sqref="A2:G2"/>
    </sheetView>
  </sheetViews>
  <sheetFormatPr baseColWidth="10" defaultColWidth="11.44140625" defaultRowHeight="13.2" x14ac:dyDescent="0.25"/>
  <cols>
    <col min="1" max="1" width="13.109375" style="119" customWidth="1"/>
    <col min="2" max="2" width="55.109375" style="119" customWidth="1"/>
    <col min="3" max="3" width="11.44140625" style="119"/>
    <col min="4" max="4" width="24.88671875" style="119" bestFit="1" customWidth="1"/>
    <col min="5" max="5" width="25.88671875" style="119" bestFit="1" customWidth="1"/>
    <col min="6" max="16384" width="11.44140625" style="119"/>
  </cols>
  <sheetData>
    <row r="1" spans="1:5" ht="13.8" thickBot="1" x14ac:dyDescent="0.3">
      <c r="A1" s="117" t="s">
        <v>489</v>
      </c>
      <c r="B1" s="118">
        <v>8</v>
      </c>
      <c r="C1" s="118">
        <f>MAX($A$3:$A$10)-1</f>
        <v>7</v>
      </c>
      <c r="D1" s="118">
        <f>MAX($A$3:$A$10)-1</f>
        <v>7</v>
      </c>
      <c r="E1" s="118">
        <f>MAX($A$3:$A$10)-1</f>
        <v>7</v>
      </c>
    </row>
    <row r="2" spans="1:5" ht="13.8" thickTop="1" x14ac:dyDescent="0.25">
      <c r="A2" s="120" t="s">
        <v>38</v>
      </c>
      <c r="B2" s="120" t="s">
        <v>39</v>
      </c>
      <c r="C2" s="120" t="s">
        <v>490</v>
      </c>
      <c r="D2" s="120" t="s">
        <v>491</v>
      </c>
      <c r="E2" s="120" t="s">
        <v>492</v>
      </c>
    </row>
    <row r="3" spans="1:5" x14ac:dyDescent="0.25">
      <c r="A3" s="121">
        <v>1</v>
      </c>
      <c r="B3" s="122" t="s">
        <v>493</v>
      </c>
      <c r="C3" s="123"/>
      <c r="D3" s="123"/>
      <c r="E3" s="123"/>
    </row>
    <row r="4" spans="1:5" x14ac:dyDescent="0.25">
      <c r="A4" s="121">
        <v>2</v>
      </c>
      <c r="B4" s="124" t="s">
        <v>494</v>
      </c>
      <c r="C4" s="125"/>
      <c r="D4" s="125"/>
      <c r="E4" s="125"/>
    </row>
    <row r="5" spans="1:5" x14ac:dyDescent="0.25">
      <c r="A5" s="121">
        <v>3</v>
      </c>
      <c r="B5" s="124" t="s">
        <v>495</v>
      </c>
      <c r="C5" s="125"/>
      <c r="D5" s="125"/>
      <c r="E5" s="125"/>
    </row>
    <row r="6" spans="1:5" x14ac:dyDescent="0.25">
      <c r="A6" s="121">
        <v>4</v>
      </c>
      <c r="B6" s="124" t="s">
        <v>501</v>
      </c>
      <c r="C6" s="125"/>
      <c r="D6" s="125"/>
      <c r="E6" s="125"/>
    </row>
    <row r="7" spans="1:5" x14ac:dyDescent="0.25">
      <c r="A7" s="121">
        <v>5</v>
      </c>
      <c r="B7" s="124" t="s">
        <v>502</v>
      </c>
      <c r="C7" s="125"/>
      <c r="D7" s="125"/>
      <c r="E7" s="125"/>
    </row>
    <row r="8" spans="1:5" x14ac:dyDescent="0.25">
      <c r="A8" s="121">
        <v>6</v>
      </c>
      <c r="B8" s="124" t="s">
        <v>439</v>
      </c>
      <c r="C8" s="125"/>
      <c r="D8" s="125"/>
      <c r="E8" s="125"/>
    </row>
    <row r="9" spans="1:5" x14ac:dyDescent="0.25">
      <c r="A9" s="121">
        <v>7</v>
      </c>
      <c r="B9" s="121" t="s">
        <v>8</v>
      </c>
      <c r="C9" s="117"/>
    </row>
    <row r="10" spans="1:5" x14ac:dyDescent="0.25">
      <c r="A10" s="121">
        <v>8</v>
      </c>
      <c r="B10" s="121"/>
      <c r="C10" s="117"/>
    </row>
  </sheetData>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
  <sheetViews>
    <sheetView workbookViewId="0">
      <selection activeCell="A2" sqref="A2:G2"/>
    </sheetView>
  </sheetViews>
  <sheetFormatPr baseColWidth="10" defaultColWidth="11.44140625" defaultRowHeight="15.6" x14ac:dyDescent="0.3"/>
  <cols>
    <col min="1" max="1" width="13.109375" style="22" customWidth="1"/>
    <col min="2" max="2" width="55.109375" style="22" customWidth="1"/>
    <col min="3" max="16384" width="11.44140625" style="22"/>
  </cols>
  <sheetData>
    <row r="1" spans="1:3" ht="16.2" thickBot="1" x14ac:dyDescent="0.35">
      <c r="A1" s="22" t="str">
        <f>Ergebnisse!A26</f>
        <v>Halbmikrobuttersäurezahl (HBSZ)</v>
      </c>
      <c r="B1" s="22">
        <v>4</v>
      </c>
      <c r="C1" s="22">
        <f>MAX($A$3:$A$6)-1</f>
        <v>3</v>
      </c>
    </row>
    <row r="2" spans="1:3" ht="16.2" thickTop="1" x14ac:dyDescent="0.3">
      <c r="A2" s="27" t="s">
        <v>38</v>
      </c>
      <c r="B2" s="27" t="s">
        <v>39</v>
      </c>
    </row>
    <row r="3" spans="1:3" x14ac:dyDescent="0.3">
      <c r="A3" s="26">
        <v>1</v>
      </c>
      <c r="B3" s="60" t="s">
        <v>131</v>
      </c>
    </row>
    <row r="4" spans="1:3" x14ac:dyDescent="0.3">
      <c r="A4" s="26">
        <v>2</v>
      </c>
      <c r="B4" s="60" t="s">
        <v>132</v>
      </c>
      <c r="C4" s="22" t="s">
        <v>42</v>
      </c>
    </row>
    <row r="5" spans="1:3" ht="16.5" customHeight="1" x14ac:dyDescent="0.3">
      <c r="A5" s="26">
        <v>3</v>
      </c>
      <c r="B5" s="34" t="s">
        <v>67</v>
      </c>
      <c r="C5" s="38"/>
    </row>
    <row r="6" spans="1:3" x14ac:dyDescent="0.3">
      <c r="A6" s="26">
        <v>4</v>
      </c>
      <c r="B6" s="34"/>
      <c r="C6" s="21"/>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
  <sheetViews>
    <sheetView workbookViewId="0">
      <selection activeCell="A2" sqref="A2:G2"/>
    </sheetView>
  </sheetViews>
  <sheetFormatPr baseColWidth="10" defaultColWidth="11.44140625" defaultRowHeight="15.6" x14ac:dyDescent="0.3"/>
  <cols>
    <col min="1" max="1" width="13.109375" style="22" customWidth="1"/>
    <col min="2" max="2" width="55.109375" style="22" customWidth="1"/>
    <col min="3" max="16384" width="11.44140625" style="22"/>
  </cols>
  <sheetData>
    <row r="1" spans="1:3" ht="16.2" thickBot="1" x14ac:dyDescent="0.35">
      <c r="A1" s="22" t="str">
        <f>Ergebnisse!A28</f>
        <v>Freie Buttersäure (auf Fett beziehen)</v>
      </c>
      <c r="B1" s="22">
        <v>16</v>
      </c>
      <c r="C1" s="22">
        <f>MAX($A$3:$A$18)-1</f>
        <v>15</v>
      </c>
    </row>
    <row r="2" spans="1:3" ht="16.2" thickTop="1" x14ac:dyDescent="0.3">
      <c r="A2" s="27" t="s">
        <v>38</v>
      </c>
      <c r="B2" s="27" t="s">
        <v>39</v>
      </c>
    </row>
    <row r="3" spans="1:3" x14ac:dyDescent="0.3">
      <c r="A3" s="26">
        <v>1</v>
      </c>
      <c r="B3" s="34" t="s">
        <v>134</v>
      </c>
    </row>
    <row r="4" spans="1:3" x14ac:dyDescent="0.3">
      <c r="A4" s="26">
        <v>2</v>
      </c>
      <c r="B4" s="34" t="s">
        <v>135</v>
      </c>
      <c r="C4" s="22" t="s">
        <v>42</v>
      </c>
    </row>
    <row r="5" spans="1:3" x14ac:dyDescent="0.3">
      <c r="A5" s="26">
        <v>3</v>
      </c>
      <c r="B5" s="34" t="s">
        <v>546</v>
      </c>
    </row>
    <row r="6" spans="1:3" x14ac:dyDescent="0.3">
      <c r="A6" s="26">
        <v>4</v>
      </c>
      <c r="B6" s="34" t="s">
        <v>547</v>
      </c>
      <c r="C6" s="22" t="s">
        <v>42</v>
      </c>
    </row>
    <row r="7" spans="1:3" x14ac:dyDescent="0.3">
      <c r="A7" s="26">
        <v>5</v>
      </c>
      <c r="B7" s="34" t="s">
        <v>136</v>
      </c>
    </row>
    <row r="8" spans="1:3" x14ac:dyDescent="0.3">
      <c r="A8" s="26">
        <v>6</v>
      </c>
      <c r="B8" s="34" t="s">
        <v>174</v>
      </c>
    </row>
    <row r="9" spans="1:3" x14ac:dyDescent="0.3">
      <c r="A9" s="26">
        <v>7</v>
      </c>
      <c r="B9" s="34" t="s">
        <v>486</v>
      </c>
    </row>
    <row r="10" spans="1:3" x14ac:dyDescent="0.3">
      <c r="A10" s="26">
        <v>8</v>
      </c>
      <c r="B10" s="34" t="s">
        <v>175</v>
      </c>
    </row>
    <row r="11" spans="1:3" x14ac:dyDescent="0.3">
      <c r="A11" s="26">
        <v>9</v>
      </c>
      <c r="B11" s="34" t="s">
        <v>310</v>
      </c>
    </row>
    <row r="12" spans="1:3" x14ac:dyDescent="0.3">
      <c r="A12" s="26">
        <v>10</v>
      </c>
      <c r="B12" s="34" t="s">
        <v>308</v>
      </c>
    </row>
    <row r="13" spans="1:3" x14ac:dyDescent="0.3">
      <c r="A13" s="26">
        <v>11</v>
      </c>
      <c r="B13" s="34" t="s">
        <v>309</v>
      </c>
    </row>
    <row r="14" spans="1:3" ht="26.4" x14ac:dyDescent="0.3">
      <c r="A14" s="26">
        <v>12</v>
      </c>
      <c r="B14" s="34" t="s">
        <v>343</v>
      </c>
    </row>
    <row r="15" spans="1:3" x14ac:dyDescent="0.3">
      <c r="A15" s="26">
        <v>13</v>
      </c>
      <c r="B15" s="34" t="s">
        <v>439</v>
      </c>
    </row>
    <row r="16" spans="1:3" x14ac:dyDescent="0.3">
      <c r="A16" s="26">
        <v>14</v>
      </c>
      <c r="B16" s="34" t="s">
        <v>466</v>
      </c>
    </row>
    <row r="17" spans="1:3" ht="16.5" customHeight="1" x14ac:dyDescent="0.3">
      <c r="A17" s="26">
        <v>15</v>
      </c>
      <c r="B17" s="34" t="s">
        <v>67</v>
      </c>
      <c r="C17" s="38"/>
    </row>
    <row r="18" spans="1:3" x14ac:dyDescent="0.3">
      <c r="A18" s="26">
        <v>16</v>
      </c>
      <c r="B18" s="34"/>
      <c r="C18" s="21"/>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9"/>
  <sheetViews>
    <sheetView workbookViewId="0">
      <selection activeCell="A2" sqref="A2:G2"/>
    </sheetView>
  </sheetViews>
  <sheetFormatPr baseColWidth="10" defaultColWidth="11.44140625" defaultRowHeight="15.6" x14ac:dyDescent="0.3"/>
  <cols>
    <col min="1" max="1" width="13.109375" style="22" customWidth="1"/>
    <col min="2" max="2" width="55.109375" style="67" customWidth="1"/>
    <col min="3" max="16384" width="11.44140625" style="22"/>
  </cols>
  <sheetData>
    <row r="1" spans="1:3" ht="16.2" thickBot="1" x14ac:dyDescent="0.35">
      <c r="A1" s="22" t="str">
        <f>Ergebnisse!A30</f>
        <v>Buttersäuremethylester (auf Fett beziehen)</v>
      </c>
      <c r="B1" s="67">
        <v>27</v>
      </c>
      <c r="C1" s="22">
        <f>MAX($A$3:$A$29)-1</f>
        <v>26</v>
      </c>
    </row>
    <row r="2" spans="1:3" ht="16.2" thickTop="1" x14ac:dyDescent="0.3">
      <c r="A2" s="27" t="s">
        <v>38</v>
      </c>
      <c r="B2" s="65" t="s">
        <v>39</v>
      </c>
    </row>
    <row r="3" spans="1:3" x14ac:dyDescent="0.3">
      <c r="A3" s="26">
        <v>1</v>
      </c>
      <c r="B3" s="70" t="s">
        <v>138</v>
      </c>
    </row>
    <row r="4" spans="1:3" x14ac:dyDescent="0.3">
      <c r="A4" s="26">
        <v>2</v>
      </c>
      <c r="B4" s="70" t="s">
        <v>139</v>
      </c>
      <c r="C4" s="22" t="s">
        <v>42</v>
      </c>
    </row>
    <row r="5" spans="1:3" x14ac:dyDescent="0.3">
      <c r="A5" s="26">
        <v>3</v>
      </c>
      <c r="B5" s="70" t="s">
        <v>86</v>
      </c>
    </row>
    <row r="6" spans="1:3" x14ac:dyDescent="0.3">
      <c r="A6" s="26">
        <v>4</v>
      </c>
      <c r="B6" s="70" t="s">
        <v>84</v>
      </c>
      <c r="C6" s="22" t="s">
        <v>42</v>
      </c>
    </row>
    <row r="7" spans="1:3" x14ac:dyDescent="0.3">
      <c r="A7" s="26">
        <v>5</v>
      </c>
      <c r="B7" s="70" t="s">
        <v>350</v>
      </c>
    </row>
    <row r="8" spans="1:3" x14ac:dyDescent="0.3">
      <c r="A8" s="26">
        <v>6</v>
      </c>
      <c r="B8" s="70" t="s">
        <v>351</v>
      </c>
      <c r="C8" s="22" t="s">
        <v>42</v>
      </c>
    </row>
    <row r="9" spans="1:3" x14ac:dyDescent="0.3">
      <c r="A9" s="26">
        <v>7</v>
      </c>
      <c r="B9" s="70" t="s">
        <v>167</v>
      </c>
    </row>
    <row r="10" spans="1:3" x14ac:dyDescent="0.3">
      <c r="A10" s="26">
        <v>8</v>
      </c>
      <c r="B10" s="70" t="s">
        <v>140</v>
      </c>
    </row>
    <row r="11" spans="1:3" x14ac:dyDescent="0.3">
      <c r="A11" s="26">
        <v>9</v>
      </c>
      <c r="B11" s="70" t="s">
        <v>168</v>
      </c>
    </row>
    <row r="12" spans="1:3" ht="27.6" x14ac:dyDescent="0.3">
      <c r="A12" s="26">
        <v>10</v>
      </c>
      <c r="B12" s="70" t="s">
        <v>169</v>
      </c>
    </row>
    <row r="13" spans="1:3" x14ac:dyDescent="0.3">
      <c r="A13" s="26">
        <v>11</v>
      </c>
      <c r="B13" s="67" t="s">
        <v>170</v>
      </c>
    </row>
    <row r="14" spans="1:3" ht="27.6" x14ac:dyDescent="0.3">
      <c r="A14" s="26">
        <v>12</v>
      </c>
      <c r="B14" s="70" t="s">
        <v>171</v>
      </c>
    </row>
    <row r="15" spans="1:3" ht="27.6" x14ac:dyDescent="0.3">
      <c r="A15" s="26">
        <v>13</v>
      </c>
      <c r="B15" s="70" t="s">
        <v>172</v>
      </c>
    </row>
    <row r="16" spans="1:3" x14ac:dyDescent="0.3">
      <c r="A16" s="26">
        <v>14</v>
      </c>
      <c r="B16" s="70" t="s">
        <v>173</v>
      </c>
    </row>
    <row r="17" spans="1:3" x14ac:dyDescent="0.3">
      <c r="A17" s="26">
        <v>15</v>
      </c>
      <c r="B17" s="70" t="s">
        <v>267</v>
      </c>
    </row>
    <row r="18" spans="1:3" x14ac:dyDescent="0.3">
      <c r="A18" s="26">
        <v>16</v>
      </c>
      <c r="B18" s="70" t="s">
        <v>311</v>
      </c>
    </row>
    <row r="19" spans="1:3" ht="30.15" customHeight="1" x14ac:dyDescent="0.3">
      <c r="A19" s="26">
        <v>17</v>
      </c>
      <c r="B19" s="70" t="s">
        <v>1</v>
      </c>
    </row>
    <row r="20" spans="1:3" x14ac:dyDescent="0.3">
      <c r="A20" s="26">
        <v>18</v>
      </c>
      <c r="B20" s="70" t="s">
        <v>312</v>
      </c>
    </row>
    <row r="21" spans="1:3" x14ac:dyDescent="0.3">
      <c r="A21" s="26">
        <v>19</v>
      </c>
      <c r="B21" s="87" t="s">
        <v>339</v>
      </c>
    </row>
    <row r="22" spans="1:3" ht="27.6" x14ac:dyDescent="0.3">
      <c r="A22" s="26">
        <v>20</v>
      </c>
      <c r="B22" s="70" t="s">
        <v>0</v>
      </c>
    </row>
    <row r="23" spans="1:3" x14ac:dyDescent="0.3">
      <c r="A23" s="26">
        <v>21</v>
      </c>
      <c r="B23" s="70" t="s">
        <v>467</v>
      </c>
    </row>
    <row r="24" spans="1:3" x14ac:dyDescent="0.3">
      <c r="A24" s="26">
        <v>22</v>
      </c>
      <c r="B24" s="70" t="s">
        <v>468</v>
      </c>
    </row>
    <row r="25" spans="1:3" ht="27.6" x14ac:dyDescent="0.3">
      <c r="A25" s="26">
        <v>23</v>
      </c>
      <c r="B25" s="70" t="s">
        <v>485</v>
      </c>
    </row>
    <row r="26" spans="1:3" x14ac:dyDescent="0.3">
      <c r="A26" s="26">
        <v>24</v>
      </c>
      <c r="B26" s="70" t="s">
        <v>503</v>
      </c>
    </row>
    <row r="27" spans="1:3" x14ac:dyDescent="0.3">
      <c r="A27" s="26">
        <v>25</v>
      </c>
      <c r="B27" s="70" t="s">
        <v>504</v>
      </c>
    </row>
    <row r="28" spans="1:3" ht="16.5" customHeight="1" x14ac:dyDescent="0.3">
      <c r="A28" s="26">
        <v>26</v>
      </c>
      <c r="B28" s="70" t="s">
        <v>67</v>
      </c>
      <c r="C28" s="38"/>
    </row>
    <row r="29" spans="1:3" x14ac:dyDescent="0.3">
      <c r="A29" s="26">
        <v>27</v>
      </c>
      <c r="B29" s="70"/>
      <c r="C29" s="21"/>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6"/>
  <sheetViews>
    <sheetView workbookViewId="0">
      <selection activeCell="A2" sqref="A2:G2"/>
    </sheetView>
  </sheetViews>
  <sheetFormatPr baseColWidth="10" defaultColWidth="11.44140625" defaultRowHeight="15.6" x14ac:dyDescent="0.3"/>
  <cols>
    <col min="1" max="1" width="15" style="22" customWidth="1"/>
    <col min="2" max="2" width="55.109375" style="21" customWidth="1"/>
    <col min="3" max="16384" width="11.44140625" style="22"/>
  </cols>
  <sheetData>
    <row r="1" spans="1:4" ht="16.2" thickBot="1" x14ac:dyDescent="0.35">
      <c r="A1" s="31" t="str">
        <f>Ergebnisse!A32</f>
        <v>Stärke</v>
      </c>
      <c r="B1" s="29">
        <v>26</v>
      </c>
      <c r="C1" s="22">
        <f>MAX($A$3:$A$28)-1</f>
        <v>25</v>
      </c>
    </row>
    <row r="2" spans="1:4" ht="16.2" thickTop="1" x14ac:dyDescent="0.3">
      <c r="A2" s="27" t="s">
        <v>38</v>
      </c>
      <c r="B2" s="23" t="s">
        <v>39</v>
      </c>
      <c r="C2" s="22" t="s">
        <v>40</v>
      </c>
    </row>
    <row r="3" spans="1:4" x14ac:dyDescent="0.3">
      <c r="A3" s="47">
        <v>1</v>
      </c>
      <c r="B3" s="70" t="s">
        <v>141</v>
      </c>
      <c r="C3" s="26"/>
      <c r="D3" s="25">
        <v>3</v>
      </c>
    </row>
    <row r="4" spans="1:4" x14ac:dyDescent="0.3">
      <c r="A4" s="47">
        <v>2</v>
      </c>
      <c r="B4" s="70" t="s">
        <v>142</v>
      </c>
      <c r="C4" s="22" t="s">
        <v>42</v>
      </c>
      <c r="D4" s="22">
        <v>3</v>
      </c>
    </row>
    <row r="5" spans="1:4" x14ac:dyDescent="0.3">
      <c r="A5" s="47">
        <v>3</v>
      </c>
      <c r="B5" s="70" t="s">
        <v>143</v>
      </c>
      <c r="D5" s="22" t="s">
        <v>344</v>
      </c>
    </row>
    <row r="6" spans="1:4" x14ac:dyDescent="0.3">
      <c r="A6" s="47">
        <v>4</v>
      </c>
      <c r="B6" s="70" t="s">
        <v>144</v>
      </c>
    </row>
    <row r="7" spans="1:4" x14ac:dyDescent="0.3">
      <c r="A7" s="47">
        <v>5</v>
      </c>
      <c r="B7" s="70" t="s">
        <v>145</v>
      </c>
      <c r="D7" s="22">
        <v>3</v>
      </c>
    </row>
    <row r="8" spans="1:4" x14ac:dyDescent="0.3">
      <c r="A8" s="47">
        <v>6</v>
      </c>
      <c r="B8" s="70" t="s">
        <v>146</v>
      </c>
      <c r="D8" s="22" t="s">
        <v>344</v>
      </c>
    </row>
    <row r="9" spans="1:4" x14ac:dyDescent="0.3">
      <c r="A9" s="47">
        <v>7</v>
      </c>
      <c r="B9" s="70" t="s">
        <v>147</v>
      </c>
    </row>
    <row r="10" spans="1:4" x14ac:dyDescent="0.3">
      <c r="A10" s="47">
        <v>8</v>
      </c>
      <c r="B10" s="70" t="s">
        <v>150</v>
      </c>
      <c r="C10" s="22" t="s">
        <v>42</v>
      </c>
    </row>
    <row r="11" spans="1:4" ht="27.6" x14ac:dyDescent="0.3">
      <c r="A11" s="47">
        <v>9</v>
      </c>
      <c r="B11" s="70" t="s">
        <v>148</v>
      </c>
      <c r="D11" s="22" t="s">
        <v>344</v>
      </c>
    </row>
    <row r="12" spans="1:4" x14ac:dyDescent="0.3">
      <c r="A12" s="47">
        <v>10</v>
      </c>
      <c r="B12" s="70" t="s">
        <v>149</v>
      </c>
      <c r="D12" s="22">
        <v>4</v>
      </c>
    </row>
    <row r="13" spans="1:4" x14ac:dyDescent="0.3">
      <c r="A13" s="47">
        <v>11</v>
      </c>
      <c r="B13" s="70" t="s">
        <v>166</v>
      </c>
    </row>
    <row r="14" spans="1:4" ht="27.6" x14ac:dyDescent="0.3">
      <c r="A14" s="47">
        <v>12</v>
      </c>
      <c r="B14" s="70" t="s">
        <v>225</v>
      </c>
      <c r="D14" s="22">
        <v>4</v>
      </c>
    </row>
    <row r="15" spans="1:4" ht="27.6" x14ac:dyDescent="0.3">
      <c r="A15" s="47">
        <v>13</v>
      </c>
      <c r="B15" s="70" t="s">
        <v>224</v>
      </c>
    </row>
    <row r="16" spans="1:4" s="130" customFormat="1" x14ac:dyDescent="0.3">
      <c r="A16" s="47">
        <v>14</v>
      </c>
      <c r="B16" s="131" t="s">
        <v>542</v>
      </c>
      <c r="D16" s="130">
        <v>4</v>
      </c>
    </row>
    <row r="17" spans="1:4" s="130" customFormat="1" x14ac:dyDescent="0.3">
      <c r="A17" s="47">
        <v>15</v>
      </c>
      <c r="B17" s="131" t="s">
        <v>541</v>
      </c>
      <c r="D17" s="130">
        <v>8</v>
      </c>
    </row>
    <row r="18" spans="1:4" ht="27.6" x14ac:dyDescent="0.3">
      <c r="A18" s="47">
        <v>16</v>
      </c>
      <c r="B18" s="70" t="s">
        <v>247</v>
      </c>
      <c r="D18" s="22">
        <v>9</v>
      </c>
    </row>
    <row r="19" spans="1:4" ht="27.6" x14ac:dyDescent="0.3">
      <c r="A19" s="47">
        <v>17</v>
      </c>
      <c r="B19" s="70" t="s">
        <v>248</v>
      </c>
      <c r="D19" s="22">
        <v>1</v>
      </c>
    </row>
    <row r="20" spans="1:4" x14ac:dyDescent="0.3">
      <c r="A20" s="47">
        <v>18</v>
      </c>
      <c r="B20" s="70" t="s">
        <v>313</v>
      </c>
      <c r="D20" s="22">
        <v>6</v>
      </c>
    </row>
    <row r="21" spans="1:4" x14ac:dyDescent="0.3">
      <c r="A21" s="47">
        <v>19</v>
      </c>
      <c r="B21" s="70" t="s">
        <v>314</v>
      </c>
      <c r="C21" s="22" t="s">
        <v>42</v>
      </c>
    </row>
    <row r="22" spans="1:4" x14ac:dyDescent="0.3">
      <c r="A22" s="47">
        <v>20</v>
      </c>
      <c r="B22" s="70" t="s">
        <v>315</v>
      </c>
    </row>
    <row r="23" spans="1:4" x14ac:dyDescent="0.3">
      <c r="A23" s="47">
        <v>21</v>
      </c>
      <c r="B23" s="70" t="s">
        <v>316</v>
      </c>
      <c r="C23" s="22" t="s">
        <v>42</v>
      </c>
    </row>
    <row r="24" spans="1:4" x14ac:dyDescent="0.3">
      <c r="A24" s="47">
        <v>22</v>
      </c>
      <c r="B24" s="70" t="s">
        <v>317</v>
      </c>
      <c r="D24" s="22">
        <v>1</v>
      </c>
    </row>
    <row r="25" spans="1:4" x14ac:dyDescent="0.3">
      <c r="A25" s="47">
        <v>23</v>
      </c>
      <c r="B25" s="70" t="s">
        <v>439</v>
      </c>
    </row>
    <row r="26" spans="1:4" x14ac:dyDescent="0.3">
      <c r="A26" s="47">
        <v>24</v>
      </c>
      <c r="B26" s="70" t="s">
        <v>469</v>
      </c>
      <c r="D26" s="22">
        <v>8</v>
      </c>
    </row>
    <row r="27" spans="1:4" x14ac:dyDescent="0.3">
      <c r="A27" s="47">
        <v>25</v>
      </c>
      <c r="B27" s="70" t="s">
        <v>8</v>
      </c>
    </row>
    <row r="28" spans="1:4" x14ac:dyDescent="0.3">
      <c r="A28" s="47">
        <v>26</v>
      </c>
      <c r="B28" s="70"/>
    </row>
    <row r="29" spans="1:4" x14ac:dyDescent="0.3">
      <c r="B29" s="47"/>
    </row>
    <row r="30" spans="1:4" x14ac:dyDescent="0.3">
      <c r="B30" s="47"/>
    </row>
    <row r="32" spans="1:4" ht="16.2" thickBot="1" x14ac:dyDescent="0.35">
      <c r="B32" s="21">
        <v>13</v>
      </c>
      <c r="C32" s="22">
        <f>MAX($A$34:$A$46)-1</f>
        <v>12</v>
      </c>
    </row>
    <row r="33" spans="1:2" ht="16.2" thickTop="1" x14ac:dyDescent="0.3">
      <c r="A33" s="62" t="s">
        <v>38</v>
      </c>
      <c r="B33" s="62" t="s">
        <v>162</v>
      </c>
    </row>
    <row r="34" spans="1:2" s="130" customFormat="1" x14ac:dyDescent="0.3">
      <c r="A34" s="132">
        <v>1</v>
      </c>
      <c r="B34" s="132" t="s">
        <v>159</v>
      </c>
    </row>
    <row r="35" spans="1:2" s="130" customFormat="1" x14ac:dyDescent="0.3">
      <c r="A35" s="132">
        <v>2</v>
      </c>
      <c r="B35" s="132" t="s">
        <v>160</v>
      </c>
    </row>
    <row r="36" spans="1:2" s="130" customFormat="1" x14ac:dyDescent="0.3">
      <c r="A36" s="132">
        <v>3</v>
      </c>
      <c r="B36" s="132" t="s">
        <v>145</v>
      </c>
    </row>
    <row r="37" spans="1:2" s="130" customFormat="1" x14ac:dyDescent="0.3">
      <c r="A37" s="132">
        <v>4</v>
      </c>
      <c r="B37" s="132" t="s">
        <v>257</v>
      </c>
    </row>
    <row r="38" spans="1:2" s="130" customFormat="1" x14ac:dyDescent="0.3">
      <c r="A38" s="132">
        <v>5</v>
      </c>
      <c r="B38" s="132" t="s">
        <v>258</v>
      </c>
    </row>
    <row r="39" spans="1:2" s="130" customFormat="1" x14ac:dyDescent="0.3">
      <c r="A39" s="132">
        <v>6</v>
      </c>
      <c r="B39" s="132" t="s">
        <v>259</v>
      </c>
    </row>
    <row r="40" spans="1:2" s="130" customFormat="1" x14ac:dyDescent="0.3">
      <c r="A40" s="132">
        <v>7</v>
      </c>
      <c r="B40" s="132" t="s">
        <v>161</v>
      </c>
    </row>
    <row r="41" spans="1:2" s="130" customFormat="1" x14ac:dyDescent="0.3">
      <c r="A41" s="132">
        <v>8</v>
      </c>
      <c r="B41" s="132" t="s">
        <v>163</v>
      </c>
    </row>
    <row r="42" spans="1:2" s="130" customFormat="1" x14ac:dyDescent="0.3">
      <c r="A42" s="132">
        <v>9</v>
      </c>
      <c r="B42" s="132" t="s">
        <v>184</v>
      </c>
    </row>
    <row r="43" spans="1:2" s="130" customFormat="1" x14ac:dyDescent="0.3">
      <c r="A43" s="132">
        <v>10</v>
      </c>
      <c r="B43" s="132" t="s">
        <v>185</v>
      </c>
    </row>
    <row r="44" spans="1:2" s="130" customFormat="1" x14ac:dyDescent="0.3">
      <c r="A44" s="132">
        <v>11</v>
      </c>
      <c r="B44" s="133" t="s">
        <v>268</v>
      </c>
    </row>
    <row r="45" spans="1:2" s="130" customFormat="1" x14ac:dyDescent="0.3">
      <c r="A45" s="132">
        <v>12</v>
      </c>
      <c r="B45" s="132" t="s">
        <v>8</v>
      </c>
    </row>
    <row r="46" spans="1:2" x14ac:dyDescent="0.3">
      <c r="A46" s="47">
        <v>13</v>
      </c>
      <c r="B46" s="1"/>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6"/>
  <sheetViews>
    <sheetView workbookViewId="0">
      <selection activeCell="A2" sqref="A2:G2"/>
    </sheetView>
  </sheetViews>
  <sheetFormatPr baseColWidth="10" defaultColWidth="11.44140625" defaultRowHeight="15.6" x14ac:dyDescent="0.3"/>
  <cols>
    <col min="1" max="1" width="15" style="22" customWidth="1"/>
    <col min="2" max="2" width="55.109375" style="72" customWidth="1"/>
    <col min="3" max="16384" width="11.44140625" style="22"/>
  </cols>
  <sheetData>
    <row r="1" spans="1:4" ht="28.2" thickBot="1" x14ac:dyDescent="0.35">
      <c r="A1" s="31" t="str">
        <f>Ergebnisse!A33</f>
        <v>Saccharose, wasserfrei</v>
      </c>
      <c r="B1" s="68">
        <v>22</v>
      </c>
      <c r="C1" s="22">
        <f>MAX($A$3:$A$24)-1</f>
        <v>21</v>
      </c>
    </row>
    <row r="2" spans="1:4" ht="16.2" thickTop="1" x14ac:dyDescent="0.3">
      <c r="A2" s="27" t="s">
        <v>38</v>
      </c>
      <c r="B2" s="69" t="s">
        <v>39</v>
      </c>
      <c r="C2" s="22" t="s">
        <v>40</v>
      </c>
    </row>
    <row r="3" spans="1:4" ht="27.6" x14ac:dyDescent="0.3">
      <c r="A3" s="47">
        <v>1</v>
      </c>
      <c r="B3" s="70" t="s">
        <v>231</v>
      </c>
      <c r="C3" s="26"/>
      <c r="D3" s="25" t="s">
        <v>479</v>
      </c>
    </row>
    <row r="4" spans="1:4" ht="27.6" x14ac:dyDescent="0.3">
      <c r="A4" s="47">
        <v>2</v>
      </c>
      <c r="B4" s="70" t="s">
        <v>232</v>
      </c>
      <c r="D4" s="22" t="s">
        <v>479</v>
      </c>
    </row>
    <row r="5" spans="1:4" ht="27.6" x14ac:dyDescent="0.3">
      <c r="A5" s="47">
        <v>3</v>
      </c>
      <c r="B5" s="70" t="s">
        <v>243</v>
      </c>
      <c r="D5" s="22" t="s">
        <v>479</v>
      </c>
    </row>
    <row r="6" spans="1:4" x14ac:dyDescent="0.3">
      <c r="A6" s="47">
        <v>4</v>
      </c>
      <c r="B6" s="70" t="s">
        <v>190</v>
      </c>
      <c r="D6" s="22" t="s">
        <v>481</v>
      </c>
    </row>
    <row r="7" spans="1:4" x14ac:dyDescent="0.3">
      <c r="A7" s="47">
        <v>5</v>
      </c>
      <c r="B7" s="70" t="s">
        <v>191</v>
      </c>
      <c r="D7" s="22" t="s">
        <v>481</v>
      </c>
    </row>
    <row r="8" spans="1:4" x14ac:dyDescent="0.3">
      <c r="A8" s="47">
        <v>6</v>
      </c>
      <c r="B8" s="70" t="s">
        <v>223</v>
      </c>
    </row>
    <row r="9" spans="1:4" ht="27.6" x14ac:dyDescent="0.3">
      <c r="A9" s="47">
        <v>7</v>
      </c>
      <c r="B9" s="70" t="s">
        <v>347</v>
      </c>
      <c r="D9" s="22" t="s">
        <v>479</v>
      </c>
    </row>
    <row r="10" spans="1:4" x14ac:dyDescent="0.3">
      <c r="A10" s="47">
        <v>8</v>
      </c>
      <c r="B10" s="70" t="s">
        <v>253</v>
      </c>
      <c r="D10" s="22" t="s">
        <v>479</v>
      </c>
    </row>
    <row r="11" spans="1:4" x14ac:dyDescent="0.3">
      <c r="A11" s="47">
        <v>9</v>
      </c>
      <c r="B11" s="70" t="s">
        <v>3</v>
      </c>
      <c r="D11" s="22" t="s">
        <v>480</v>
      </c>
    </row>
    <row r="12" spans="1:4" ht="27.6" x14ac:dyDescent="0.3">
      <c r="A12" s="47">
        <v>10</v>
      </c>
      <c r="B12" s="70" t="s">
        <v>335</v>
      </c>
      <c r="D12" s="22" t="s">
        <v>479</v>
      </c>
    </row>
    <row r="13" spans="1:4" x14ac:dyDescent="0.3">
      <c r="A13" s="47">
        <v>11</v>
      </c>
      <c r="B13" s="70" t="s">
        <v>331</v>
      </c>
      <c r="D13" s="22" t="s">
        <v>481</v>
      </c>
    </row>
    <row r="14" spans="1:4" x14ac:dyDescent="0.3">
      <c r="A14" s="47">
        <v>12</v>
      </c>
      <c r="B14" s="70" t="s">
        <v>340</v>
      </c>
      <c r="C14" s="22" t="s">
        <v>42</v>
      </c>
      <c r="D14" s="22" t="s">
        <v>481</v>
      </c>
    </row>
    <row r="15" spans="1:4" x14ac:dyDescent="0.3">
      <c r="A15" s="47">
        <v>13</v>
      </c>
      <c r="B15" s="70" t="s">
        <v>345</v>
      </c>
      <c r="D15" s="22" t="s">
        <v>479</v>
      </c>
    </row>
    <row r="16" spans="1:4" x14ac:dyDescent="0.3">
      <c r="A16" s="47">
        <v>14</v>
      </c>
      <c r="B16" s="70" t="s">
        <v>346</v>
      </c>
      <c r="C16" s="22" t="s">
        <v>42</v>
      </c>
      <c r="D16" s="22" t="s">
        <v>479</v>
      </c>
    </row>
    <row r="17" spans="1:4" x14ac:dyDescent="0.3">
      <c r="A17" s="47">
        <v>15</v>
      </c>
      <c r="B17" s="70" t="s">
        <v>352</v>
      </c>
      <c r="D17" s="22" t="s">
        <v>479</v>
      </c>
    </row>
    <row r="18" spans="1:4" x14ac:dyDescent="0.3">
      <c r="A18" s="47">
        <v>16</v>
      </c>
      <c r="B18" s="70" t="s">
        <v>440</v>
      </c>
      <c r="D18" s="22" t="s">
        <v>479</v>
      </c>
    </row>
    <row r="19" spans="1:4" ht="27.6" x14ac:dyDescent="0.3">
      <c r="A19" s="47">
        <v>17</v>
      </c>
      <c r="B19" s="70" t="s">
        <v>441</v>
      </c>
      <c r="D19" s="22" t="s">
        <v>480</v>
      </c>
    </row>
    <row r="20" spans="1:4" x14ac:dyDescent="0.3">
      <c r="A20" s="47">
        <v>18</v>
      </c>
      <c r="B20" s="70" t="s">
        <v>439</v>
      </c>
      <c r="D20" s="22" t="s">
        <v>439</v>
      </c>
    </row>
    <row r="21" spans="1:4" x14ac:dyDescent="0.3">
      <c r="A21" s="47">
        <v>19</v>
      </c>
      <c r="B21" s="70" t="s">
        <v>505</v>
      </c>
    </row>
    <row r="22" spans="1:4" x14ac:dyDescent="0.3">
      <c r="A22" s="47">
        <v>20</v>
      </c>
      <c r="B22" s="70" t="s">
        <v>506</v>
      </c>
      <c r="C22" s="22" t="s">
        <v>42</v>
      </c>
    </row>
    <row r="23" spans="1:4" x14ac:dyDescent="0.3">
      <c r="A23" s="47">
        <v>21</v>
      </c>
      <c r="B23" s="70" t="s">
        <v>8</v>
      </c>
    </row>
    <row r="24" spans="1:4" x14ac:dyDescent="0.3">
      <c r="A24" s="47">
        <v>22</v>
      </c>
      <c r="B24" s="70"/>
    </row>
    <row r="25" spans="1:4" x14ac:dyDescent="0.3">
      <c r="B25" s="71"/>
    </row>
    <row r="26" spans="1:4" x14ac:dyDescent="0.3">
      <c r="B26" s="71"/>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5"/>
  <sheetViews>
    <sheetView workbookViewId="0">
      <selection activeCell="A2" sqref="A2:G2"/>
    </sheetView>
  </sheetViews>
  <sheetFormatPr baseColWidth="10" defaultColWidth="11.44140625" defaultRowHeight="15.6" x14ac:dyDescent="0.3"/>
  <cols>
    <col min="1" max="1" width="13.109375" style="22" customWidth="1"/>
    <col min="2" max="2" width="58" style="67" customWidth="1"/>
    <col min="3" max="16384" width="11.44140625" style="22"/>
  </cols>
  <sheetData>
    <row r="1" spans="1:3" ht="42" thickBot="1" x14ac:dyDescent="0.35">
      <c r="A1" s="31" t="str">
        <f>Ergebnisse!A34</f>
        <v>Cholesterin (chromatographisch)</v>
      </c>
      <c r="B1" s="64">
        <v>33</v>
      </c>
      <c r="C1" s="22">
        <f>MAX($A$3:$A$35)-1</f>
        <v>32</v>
      </c>
    </row>
    <row r="2" spans="1:3" ht="16.2" thickTop="1" x14ac:dyDescent="0.3">
      <c r="A2" s="27" t="s">
        <v>38</v>
      </c>
      <c r="B2" s="65" t="s">
        <v>39</v>
      </c>
      <c r="C2" s="22" t="s">
        <v>40</v>
      </c>
    </row>
    <row r="3" spans="1:3" x14ac:dyDescent="0.3">
      <c r="A3" s="48">
        <v>1</v>
      </c>
      <c r="B3" s="66" t="s">
        <v>154</v>
      </c>
      <c r="C3" s="34"/>
    </row>
    <row r="4" spans="1:3" x14ac:dyDescent="0.3">
      <c r="A4" s="48">
        <v>2</v>
      </c>
      <c r="B4" s="66" t="s">
        <v>155</v>
      </c>
      <c r="C4" s="34" t="s">
        <v>42</v>
      </c>
    </row>
    <row r="5" spans="1:3" x14ac:dyDescent="0.3">
      <c r="A5" s="48">
        <v>3</v>
      </c>
      <c r="B5" s="66" t="s">
        <v>219</v>
      </c>
      <c r="C5" s="34"/>
    </row>
    <row r="6" spans="1:3" x14ac:dyDescent="0.3">
      <c r="A6" s="48">
        <v>4</v>
      </c>
      <c r="B6" s="66" t="s">
        <v>220</v>
      </c>
      <c r="C6" s="34" t="s">
        <v>42</v>
      </c>
    </row>
    <row r="7" spans="1:3" x14ac:dyDescent="0.3">
      <c r="A7" s="48">
        <v>5</v>
      </c>
      <c r="B7" s="66" t="s">
        <v>354</v>
      </c>
      <c r="C7" s="34"/>
    </row>
    <row r="8" spans="1:3" x14ac:dyDescent="0.3">
      <c r="A8" s="48">
        <v>6</v>
      </c>
      <c r="B8" s="66" t="s">
        <v>355</v>
      </c>
      <c r="C8" s="34" t="s">
        <v>42</v>
      </c>
    </row>
    <row r="9" spans="1:3" x14ac:dyDescent="0.3">
      <c r="A9" s="48">
        <v>7</v>
      </c>
      <c r="B9" s="83" t="s">
        <v>334</v>
      </c>
      <c r="C9" s="34"/>
    </row>
    <row r="10" spans="1:3" x14ac:dyDescent="0.3">
      <c r="A10" s="48">
        <v>8</v>
      </c>
      <c r="B10" s="83" t="s">
        <v>333</v>
      </c>
      <c r="C10" s="34" t="s">
        <v>42</v>
      </c>
    </row>
    <row r="11" spans="1:3" x14ac:dyDescent="0.3">
      <c r="A11" s="48">
        <v>9</v>
      </c>
      <c r="B11" s="66" t="s">
        <v>348</v>
      </c>
      <c r="C11" s="34"/>
    </row>
    <row r="12" spans="1:3" x14ac:dyDescent="0.3">
      <c r="A12" s="48">
        <v>10</v>
      </c>
      <c r="B12" s="66" t="s">
        <v>349</v>
      </c>
      <c r="C12" s="34" t="s">
        <v>42</v>
      </c>
    </row>
    <row r="13" spans="1:3" x14ac:dyDescent="0.3">
      <c r="A13" s="48">
        <v>11</v>
      </c>
      <c r="B13" s="66" t="s">
        <v>164</v>
      </c>
      <c r="C13" s="34"/>
    </row>
    <row r="14" spans="1:3" x14ac:dyDescent="0.3">
      <c r="A14" s="48">
        <v>12</v>
      </c>
      <c r="B14" s="66" t="s">
        <v>165</v>
      </c>
      <c r="C14" s="34" t="s">
        <v>42</v>
      </c>
    </row>
    <row r="15" spans="1:3" x14ac:dyDescent="0.3">
      <c r="A15" s="48">
        <v>13</v>
      </c>
      <c r="B15" s="66" t="s">
        <v>194</v>
      </c>
      <c r="C15" s="34"/>
    </row>
    <row r="16" spans="1:3" x14ac:dyDescent="0.3">
      <c r="A16" s="48">
        <v>14</v>
      </c>
      <c r="B16" s="66" t="s">
        <v>157</v>
      </c>
      <c r="C16" s="34"/>
    </row>
    <row r="17" spans="1:3" x14ac:dyDescent="0.3">
      <c r="A17" s="48">
        <v>15</v>
      </c>
      <c r="B17" s="67" t="s">
        <v>192</v>
      </c>
      <c r="C17" s="34"/>
    </row>
    <row r="18" spans="1:3" x14ac:dyDescent="0.3">
      <c r="A18" s="48">
        <v>16</v>
      </c>
      <c r="B18" s="66" t="s">
        <v>156</v>
      </c>
      <c r="C18" s="34"/>
    </row>
    <row r="19" spans="1:3" x14ac:dyDescent="0.3">
      <c r="A19" s="48">
        <v>17</v>
      </c>
      <c r="B19" s="66" t="s">
        <v>193</v>
      </c>
      <c r="C19" s="34"/>
    </row>
    <row r="20" spans="1:3" x14ac:dyDescent="0.3">
      <c r="A20" s="48">
        <v>18</v>
      </c>
      <c r="B20" s="66" t="s">
        <v>158</v>
      </c>
      <c r="C20" s="34"/>
    </row>
    <row r="21" spans="1:3" x14ac:dyDescent="0.3">
      <c r="A21" s="48">
        <v>19</v>
      </c>
      <c r="B21" s="67" t="s">
        <v>195</v>
      </c>
      <c r="C21" s="34"/>
    </row>
    <row r="22" spans="1:3" x14ac:dyDescent="0.3">
      <c r="A22" s="48">
        <v>20</v>
      </c>
      <c r="B22" s="67" t="s">
        <v>196</v>
      </c>
      <c r="C22" s="34"/>
    </row>
    <row r="23" spans="1:3" ht="27.6" x14ac:dyDescent="0.3">
      <c r="A23" s="48">
        <v>21</v>
      </c>
      <c r="B23" s="66" t="s">
        <v>221</v>
      </c>
      <c r="C23" s="34"/>
    </row>
    <row r="24" spans="1:3" ht="27.6" x14ac:dyDescent="0.3">
      <c r="A24" s="48">
        <v>22</v>
      </c>
      <c r="B24" s="66" t="s">
        <v>222</v>
      </c>
      <c r="C24" s="34"/>
    </row>
    <row r="25" spans="1:3" x14ac:dyDescent="0.3">
      <c r="A25" s="48">
        <v>23</v>
      </c>
      <c r="B25" s="66" t="s">
        <v>249</v>
      </c>
      <c r="C25" s="34"/>
    </row>
    <row r="26" spans="1:3" ht="27.6" x14ac:dyDescent="0.3">
      <c r="A26" s="48">
        <v>24</v>
      </c>
      <c r="B26" s="66" t="s">
        <v>250</v>
      </c>
      <c r="C26" s="34"/>
    </row>
    <row r="27" spans="1:3" x14ac:dyDescent="0.3">
      <c r="A27" s="48">
        <v>25</v>
      </c>
      <c r="B27" s="66" t="s">
        <v>261</v>
      </c>
      <c r="C27" s="34"/>
    </row>
    <row r="28" spans="1:3" x14ac:dyDescent="0.3">
      <c r="A28" s="48">
        <v>26</v>
      </c>
      <c r="B28" s="83" t="s">
        <v>325</v>
      </c>
      <c r="C28" s="34"/>
    </row>
    <row r="29" spans="1:3" x14ac:dyDescent="0.3">
      <c r="A29" s="48">
        <v>27</v>
      </c>
      <c r="B29" s="83" t="s">
        <v>332</v>
      </c>
      <c r="C29" s="34"/>
    </row>
    <row r="30" spans="1:3" x14ac:dyDescent="0.3">
      <c r="A30" s="48">
        <v>28</v>
      </c>
      <c r="B30" s="66" t="s">
        <v>353</v>
      </c>
      <c r="C30" s="34"/>
    </row>
    <row r="31" spans="1:3" x14ac:dyDescent="0.3">
      <c r="A31" s="48">
        <v>29</v>
      </c>
      <c r="B31" s="66" t="s">
        <v>442</v>
      </c>
      <c r="C31" s="34"/>
    </row>
    <row r="32" spans="1:3" x14ac:dyDescent="0.3">
      <c r="A32" s="48">
        <v>30</v>
      </c>
      <c r="B32" s="66" t="s">
        <v>470</v>
      </c>
      <c r="C32" s="34"/>
    </row>
    <row r="33" spans="1:3" x14ac:dyDescent="0.3">
      <c r="A33" s="48">
        <v>31</v>
      </c>
      <c r="B33" s="66" t="s">
        <v>439</v>
      </c>
      <c r="C33" s="34"/>
    </row>
    <row r="34" spans="1:3" x14ac:dyDescent="0.3">
      <c r="A34" s="48">
        <v>32</v>
      </c>
      <c r="B34" s="66" t="s">
        <v>8</v>
      </c>
      <c r="C34" s="26"/>
    </row>
    <row r="35" spans="1:3" x14ac:dyDescent="0.3">
      <c r="A35" s="48">
        <v>33</v>
      </c>
      <c r="B35" s="66"/>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A2" sqref="A2:G2"/>
    </sheetView>
  </sheetViews>
  <sheetFormatPr baseColWidth="10" defaultColWidth="11.44140625" defaultRowHeight="15.6" x14ac:dyDescent="0.3"/>
  <cols>
    <col min="1" max="1" width="13.109375" style="22" customWidth="1"/>
    <col min="2" max="2" width="51.88671875" style="22" bestFit="1" customWidth="1"/>
    <col min="3" max="16384" width="11.44140625" style="22"/>
  </cols>
  <sheetData>
    <row r="1" spans="1:3" ht="28.2" thickBot="1" x14ac:dyDescent="0.35">
      <c r="A1" s="31" t="str">
        <f>Ergebnisse!A35</f>
        <v>Gesamtsterine (enzymatisch)</v>
      </c>
      <c r="B1" s="30">
        <v>8</v>
      </c>
      <c r="C1" s="22">
        <f>MAX($A$3:$A$10)-1</f>
        <v>7</v>
      </c>
    </row>
    <row r="2" spans="1:3" ht="16.2" thickTop="1" x14ac:dyDescent="0.3">
      <c r="A2" s="27" t="s">
        <v>38</v>
      </c>
      <c r="B2" s="27" t="s">
        <v>39</v>
      </c>
      <c r="C2" s="22" t="s">
        <v>40</v>
      </c>
    </row>
    <row r="3" spans="1:3" x14ac:dyDescent="0.3">
      <c r="A3" s="47">
        <v>1</v>
      </c>
      <c r="B3" s="57" t="s">
        <v>101</v>
      </c>
      <c r="C3" s="35"/>
    </row>
    <row r="4" spans="1:3" x14ac:dyDescent="0.3">
      <c r="A4" s="47">
        <v>2</v>
      </c>
      <c r="B4" s="57" t="s">
        <v>252</v>
      </c>
      <c r="C4" s="35"/>
    </row>
    <row r="5" spans="1:3" x14ac:dyDescent="0.3">
      <c r="A5" s="47">
        <v>3</v>
      </c>
      <c r="B5" s="57" t="s">
        <v>254</v>
      </c>
      <c r="C5" s="35" t="s">
        <v>42</v>
      </c>
    </row>
    <row r="6" spans="1:3" x14ac:dyDescent="0.3">
      <c r="A6" s="47">
        <v>4</v>
      </c>
      <c r="B6" s="57" t="s">
        <v>255</v>
      </c>
      <c r="C6" s="35"/>
    </row>
    <row r="7" spans="1:3" x14ac:dyDescent="0.3">
      <c r="A7" s="47">
        <v>5</v>
      </c>
      <c r="B7" s="57" t="s">
        <v>256</v>
      </c>
      <c r="C7" s="35" t="s">
        <v>42</v>
      </c>
    </row>
    <row r="8" spans="1:3" x14ac:dyDescent="0.3">
      <c r="A8" s="47">
        <v>6</v>
      </c>
      <c r="B8" s="57" t="s">
        <v>439</v>
      </c>
      <c r="C8" s="35"/>
    </row>
    <row r="9" spans="1:3" x14ac:dyDescent="0.3">
      <c r="A9" s="47">
        <v>7</v>
      </c>
      <c r="B9" s="26" t="s">
        <v>8</v>
      </c>
      <c r="C9" s="26"/>
    </row>
    <row r="10" spans="1:3" x14ac:dyDescent="0.3">
      <c r="A10" s="47">
        <v>8</v>
      </c>
      <c r="B10" s="21"/>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
  <sheetViews>
    <sheetView workbookViewId="0">
      <selection activeCell="A2" sqref="A2:G2"/>
    </sheetView>
  </sheetViews>
  <sheetFormatPr baseColWidth="10" defaultColWidth="11.44140625" defaultRowHeight="15.6" x14ac:dyDescent="0.3"/>
  <cols>
    <col min="1" max="1" width="13.109375" style="22" customWidth="1"/>
    <col min="2" max="2" width="51.88671875" style="22" bestFit="1" customWidth="1"/>
    <col min="3" max="16384" width="11.44140625" style="22"/>
  </cols>
  <sheetData>
    <row r="1" spans="1:8" ht="16.2" thickBot="1" x14ac:dyDescent="0.35">
      <c r="A1" s="31" t="s">
        <v>226</v>
      </c>
      <c r="B1" s="30">
        <v>10</v>
      </c>
      <c r="C1" s="22">
        <f>MAX($A$3:$A$12)-1</f>
        <v>9</v>
      </c>
    </row>
    <row r="2" spans="1:8" ht="16.2" thickTop="1" x14ac:dyDescent="0.3">
      <c r="A2" s="27" t="s">
        <v>38</v>
      </c>
      <c r="B2" s="27" t="s">
        <v>39</v>
      </c>
      <c r="C2" s="22" t="s">
        <v>40</v>
      </c>
    </row>
    <row r="3" spans="1:8" x14ac:dyDescent="0.3">
      <c r="A3" s="48">
        <v>1</v>
      </c>
      <c r="B3" s="26" t="s">
        <v>233</v>
      </c>
    </row>
    <row r="4" spans="1:8" x14ac:dyDescent="0.3">
      <c r="A4" s="48">
        <v>2</v>
      </c>
      <c r="B4" s="26" t="s">
        <v>234</v>
      </c>
      <c r="C4" s="22" t="s">
        <v>42</v>
      </c>
    </row>
    <row r="5" spans="1:8" x14ac:dyDescent="0.3">
      <c r="A5" s="48">
        <v>3</v>
      </c>
      <c r="B5" s="26" t="s">
        <v>235</v>
      </c>
    </row>
    <row r="6" spans="1:8" x14ac:dyDescent="0.3">
      <c r="A6" s="48">
        <v>4</v>
      </c>
      <c r="B6" s="26" t="s">
        <v>236</v>
      </c>
    </row>
    <row r="7" spans="1:8" x14ac:dyDescent="0.3">
      <c r="A7" s="48">
        <v>5</v>
      </c>
      <c r="B7" s="26" t="s">
        <v>260</v>
      </c>
    </row>
    <row r="8" spans="1:8" ht="15.75" customHeight="1" x14ac:dyDescent="0.3">
      <c r="A8" s="48">
        <v>6</v>
      </c>
      <c r="B8" s="26" t="s">
        <v>318</v>
      </c>
      <c r="C8" s="26"/>
      <c r="D8" s="26"/>
      <c r="E8" s="26"/>
      <c r="F8" s="26"/>
      <c r="G8" s="26"/>
      <c r="H8" s="26"/>
    </row>
    <row r="9" spans="1:8" ht="15.75" customHeight="1" x14ac:dyDescent="0.3">
      <c r="A9" s="48">
        <v>7</v>
      </c>
      <c r="B9" s="26" t="s">
        <v>358</v>
      </c>
      <c r="C9" s="26"/>
      <c r="D9" s="26"/>
      <c r="E9" s="26"/>
      <c r="F9" s="26"/>
      <c r="G9" s="26"/>
      <c r="H9" s="26"/>
    </row>
    <row r="10" spans="1:8" ht="15.75" customHeight="1" x14ac:dyDescent="0.3">
      <c r="A10" s="48">
        <v>8</v>
      </c>
      <c r="B10" s="26" t="s">
        <v>443</v>
      </c>
      <c r="C10" s="26"/>
      <c r="D10" s="26"/>
      <c r="E10" s="26"/>
      <c r="F10" s="26"/>
      <c r="G10" s="26"/>
      <c r="H10" s="26"/>
    </row>
    <row r="11" spans="1:8" x14ac:dyDescent="0.3">
      <c r="A11" s="48">
        <v>9</v>
      </c>
      <c r="B11" s="66" t="s">
        <v>8</v>
      </c>
    </row>
    <row r="12" spans="1:8" x14ac:dyDescent="0.3">
      <c r="A12" s="48">
        <v>10</v>
      </c>
      <c r="B12" s="21"/>
    </row>
  </sheetData>
  <phoneticPr fontId="0" type="noConversion"/>
  <hyperlinks>
    <hyperlink ref="B65477" r:id="rId1" display="ergebnisse@lvus.de"/>
  </hyperlinks>
  <pageMargins left="0.78740157499999996" right="0.78740157499999996" top="0.984251969" bottom="0.984251969" header="0.4921259845" footer="0.4921259845"/>
  <pageSetup paperSize="9" orientation="portrait" r:id="rId2"/>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7"/>
  <sheetViews>
    <sheetView workbookViewId="0">
      <selection activeCell="A2" sqref="A2:G2"/>
    </sheetView>
  </sheetViews>
  <sheetFormatPr baseColWidth="10" defaultColWidth="11.44140625" defaultRowHeight="13.8" x14ac:dyDescent="0.25"/>
  <cols>
    <col min="1" max="1" width="15" style="21" customWidth="1"/>
    <col min="2" max="2" width="55.109375" style="21" customWidth="1"/>
    <col min="3" max="16384" width="11.44140625" style="21"/>
  </cols>
  <sheetData>
    <row r="1" spans="1:4" ht="14.4" thickBot="1" x14ac:dyDescent="0.3">
      <c r="A1" s="31" t="s">
        <v>269</v>
      </c>
      <c r="B1" s="29">
        <v>33</v>
      </c>
      <c r="C1" s="21">
        <f>MAX($A$3:$A$35)-1</f>
        <v>32</v>
      </c>
    </row>
    <row r="2" spans="1:4" ht="14.4" thickTop="1" x14ac:dyDescent="0.25">
      <c r="A2" s="23" t="s">
        <v>38</v>
      </c>
      <c r="B2" s="23" t="s">
        <v>39</v>
      </c>
      <c r="C2" s="21" t="s">
        <v>40</v>
      </c>
    </row>
    <row r="3" spans="1:4" x14ac:dyDescent="0.25">
      <c r="A3" s="48">
        <v>1</v>
      </c>
      <c r="B3" s="48" t="s">
        <v>270</v>
      </c>
      <c r="C3" s="26"/>
      <c r="D3" s="37"/>
    </row>
    <row r="4" spans="1:4" x14ac:dyDescent="0.25">
      <c r="A4" s="48">
        <v>2</v>
      </c>
      <c r="B4" s="48" t="s">
        <v>271</v>
      </c>
      <c r="C4" s="21" t="s">
        <v>42</v>
      </c>
    </row>
    <row r="5" spans="1:4" x14ac:dyDescent="0.25">
      <c r="A5" s="48">
        <v>3</v>
      </c>
      <c r="B5" s="48" t="s">
        <v>544</v>
      </c>
      <c r="C5" s="26"/>
    </row>
    <row r="6" spans="1:4" x14ac:dyDescent="0.25">
      <c r="A6" s="48">
        <v>4</v>
      </c>
      <c r="B6" s="48" t="s">
        <v>545</v>
      </c>
      <c r="C6" s="21" t="s">
        <v>42</v>
      </c>
    </row>
    <row r="7" spans="1:4" x14ac:dyDescent="0.25">
      <c r="A7" s="48">
        <v>5</v>
      </c>
      <c r="B7" s="48" t="s">
        <v>272</v>
      </c>
    </row>
    <row r="8" spans="1:4" x14ac:dyDescent="0.25">
      <c r="A8" s="48">
        <v>6</v>
      </c>
      <c r="B8" s="48" t="s">
        <v>273</v>
      </c>
      <c r="C8" s="21" t="s">
        <v>42</v>
      </c>
    </row>
    <row r="9" spans="1:4" x14ac:dyDescent="0.25">
      <c r="A9" s="48">
        <v>7</v>
      </c>
      <c r="B9" s="48" t="s">
        <v>274</v>
      </c>
    </row>
    <row r="10" spans="1:4" x14ac:dyDescent="0.25">
      <c r="A10" s="48">
        <v>8</v>
      </c>
      <c r="B10" s="48" t="s">
        <v>275</v>
      </c>
      <c r="C10" s="21" t="s">
        <v>42</v>
      </c>
    </row>
    <row r="11" spans="1:4" x14ac:dyDescent="0.25">
      <c r="A11" s="48">
        <v>9</v>
      </c>
      <c r="B11" s="48" t="s">
        <v>471</v>
      </c>
    </row>
    <row r="12" spans="1:4" x14ac:dyDescent="0.25">
      <c r="A12" s="48">
        <v>10</v>
      </c>
      <c r="B12" s="48" t="s">
        <v>472</v>
      </c>
      <c r="C12" s="21" t="s">
        <v>42</v>
      </c>
    </row>
    <row r="13" spans="1:4" x14ac:dyDescent="0.25">
      <c r="A13" s="48">
        <v>11</v>
      </c>
      <c r="B13" s="48" t="s">
        <v>356</v>
      </c>
    </row>
    <row r="14" spans="1:4" x14ac:dyDescent="0.25">
      <c r="A14" s="48">
        <v>12</v>
      </c>
      <c r="B14" s="48" t="s">
        <v>357</v>
      </c>
      <c r="C14" s="21" t="s">
        <v>42</v>
      </c>
    </row>
    <row r="15" spans="1:4" x14ac:dyDescent="0.25">
      <c r="A15" s="48">
        <v>13</v>
      </c>
      <c r="B15" s="48" t="s">
        <v>276</v>
      </c>
    </row>
    <row r="16" spans="1:4" x14ac:dyDescent="0.25">
      <c r="A16" s="48">
        <v>14</v>
      </c>
      <c r="B16" s="48" t="s">
        <v>277</v>
      </c>
      <c r="C16" s="21" t="s">
        <v>42</v>
      </c>
    </row>
    <row r="17" spans="1:3" x14ac:dyDescent="0.25">
      <c r="A17" s="48">
        <v>15</v>
      </c>
      <c r="B17" s="48" t="s">
        <v>278</v>
      </c>
    </row>
    <row r="18" spans="1:3" x14ac:dyDescent="0.25">
      <c r="A18" s="48">
        <v>16</v>
      </c>
      <c r="B18" s="48" t="s">
        <v>279</v>
      </c>
      <c r="C18" s="21" t="s">
        <v>42</v>
      </c>
    </row>
    <row r="19" spans="1:3" x14ac:dyDescent="0.25">
      <c r="A19" s="48">
        <v>17</v>
      </c>
      <c r="B19" s="48" t="s">
        <v>280</v>
      </c>
    </row>
    <row r="20" spans="1:3" x14ac:dyDescent="0.25">
      <c r="A20" s="48">
        <v>18</v>
      </c>
      <c r="B20" s="48" t="s">
        <v>281</v>
      </c>
      <c r="C20" s="21" t="s">
        <v>42</v>
      </c>
    </row>
    <row r="21" spans="1:3" x14ac:dyDescent="0.25">
      <c r="A21" s="48">
        <v>19</v>
      </c>
      <c r="B21" s="48" t="s">
        <v>553</v>
      </c>
    </row>
    <row r="22" spans="1:3" x14ac:dyDescent="0.25">
      <c r="A22" s="48">
        <v>20</v>
      </c>
      <c r="B22" s="48" t="s">
        <v>554</v>
      </c>
      <c r="C22" s="21" t="s">
        <v>42</v>
      </c>
    </row>
    <row r="23" spans="1:3" x14ac:dyDescent="0.25">
      <c r="A23" s="48">
        <v>21</v>
      </c>
      <c r="B23" s="48" t="s">
        <v>321</v>
      </c>
    </row>
    <row r="24" spans="1:3" x14ac:dyDescent="0.25">
      <c r="A24" s="48">
        <v>22</v>
      </c>
      <c r="B24" s="48" t="s">
        <v>322</v>
      </c>
      <c r="C24" s="21" t="s">
        <v>42</v>
      </c>
    </row>
    <row r="25" spans="1:3" x14ac:dyDescent="0.25">
      <c r="A25" s="48">
        <v>23</v>
      </c>
      <c r="B25" s="48" t="s">
        <v>319</v>
      </c>
    </row>
    <row r="26" spans="1:3" x14ac:dyDescent="0.25">
      <c r="A26" s="48">
        <v>24</v>
      </c>
      <c r="B26" s="48" t="s">
        <v>320</v>
      </c>
      <c r="C26" s="21" t="s">
        <v>42</v>
      </c>
    </row>
    <row r="27" spans="1:3" x14ac:dyDescent="0.25">
      <c r="A27" s="48">
        <v>25</v>
      </c>
      <c r="B27" s="48" t="s">
        <v>282</v>
      </c>
    </row>
    <row r="28" spans="1:3" x14ac:dyDescent="0.25">
      <c r="A28" s="48">
        <v>26</v>
      </c>
      <c r="B28" s="48" t="s">
        <v>283</v>
      </c>
    </row>
    <row r="29" spans="1:3" x14ac:dyDescent="0.25">
      <c r="A29" s="48">
        <v>27</v>
      </c>
      <c r="B29" s="48" t="s">
        <v>284</v>
      </c>
    </row>
    <row r="30" spans="1:3" x14ac:dyDescent="0.25">
      <c r="A30" s="48">
        <v>28</v>
      </c>
      <c r="B30" s="48" t="s">
        <v>285</v>
      </c>
    </row>
    <row r="31" spans="1:3" x14ac:dyDescent="0.25">
      <c r="A31" s="48">
        <v>29</v>
      </c>
      <c r="B31" s="48" t="s">
        <v>323</v>
      </c>
    </row>
    <row r="32" spans="1:3" x14ac:dyDescent="0.25">
      <c r="A32" s="48">
        <v>30</v>
      </c>
      <c r="B32" s="48" t="s">
        <v>543</v>
      </c>
    </row>
    <row r="33" spans="1:2" x14ac:dyDescent="0.25">
      <c r="A33" s="48">
        <v>31</v>
      </c>
      <c r="B33" s="48" t="s">
        <v>439</v>
      </c>
    </row>
    <row r="34" spans="1:2" x14ac:dyDescent="0.25">
      <c r="A34" s="48">
        <v>32</v>
      </c>
      <c r="B34" s="48" t="s">
        <v>8</v>
      </c>
    </row>
    <row r="35" spans="1:2" x14ac:dyDescent="0.25">
      <c r="A35" s="48">
        <v>33</v>
      </c>
      <c r="B35" s="48"/>
    </row>
    <row r="36" spans="1:2" x14ac:dyDescent="0.25">
      <c r="B36" s="48"/>
    </row>
    <row r="37" spans="1:2" x14ac:dyDescent="0.25">
      <c r="B37" s="48"/>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26</vt:i4>
      </vt:variant>
      <vt:variant>
        <vt:lpstr>Benannte Bereiche</vt:lpstr>
      </vt:variant>
      <vt:variant>
        <vt:i4>10</vt:i4>
      </vt:variant>
    </vt:vector>
  </HeadingPairs>
  <TitlesOfParts>
    <vt:vector size="36" baseType="lpstr">
      <vt:lpstr>Hints1</vt:lpstr>
      <vt:lpstr>Reporting</vt:lpstr>
      <vt:lpstr>Hinweise1</vt:lpstr>
      <vt:lpstr>Hinweise2</vt:lpstr>
      <vt:lpstr>Hinweise3</vt:lpstr>
      <vt:lpstr>Ergebnisangabe</vt:lpstr>
      <vt:lpstr>Kontakt</vt:lpstr>
      <vt:lpstr>Teilnehmerdaten</vt:lpstr>
      <vt:lpstr>Ergebnisse</vt:lpstr>
      <vt:lpstr>Mitteilungen</vt:lpstr>
      <vt:lpstr>Elemente</vt:lpstr>
      <vt:lpstr>aw</vt:lpstr>
      <vt:lpstr>Wasser</vt:lpstr>
      <vt:lpstr>Asche</vt:lpstr>
      <vt:lpstr>Rohprotein</vt:lpstr>
      <vt:lpstr>Fett</vt:lpstr>
      <vt:lpstr>Fett_gesaettigt</vt:lpstr>
      <vt:lpstr>HBZ</vt:lpstr>
      <vt:lpstr>Buttersre</vt:lpstr>
      <vt:lpstr>BSME</vt:lpstr>
      <vt:lpstr>Stärke</vt:lpstr>
      <vt:lpstr>Saccharose</vt:lpstr>
      <vt:lpstr>Cholesterin</vt:lpstr>
      <vt:lpstr>Gesamtsterine</vt:lpstr>
      <vt:lpstr>Ballaststoffe</vt:lpstr>
      <vt:lpstr>Kochsalz</vt:lpstr>
      <vt:lpstr>Hinweise3!_ftn1</vt:lpstr>
      <vt:lpstr>Hints1!_ftnref1</vt:lpstr>
      <vt:lpstr>Hinweise1!_ftnref1</vt:lpstr>
      <vt:lpstr>Ergebnisse!Druckbereich</vt:lpstr>
      <vt:lpstr>Hinweise1!Druckbereich</vt:lpstr>
      <vt:lpstr>Hinweise2!Druckbereich</vt:lpstr>
      <vt:lpstr>Ergebnisangabe!OLE_LINK1</vt:lpstr>
      <vt:lpstr>Reporting!OLE_LINK1</vt:lpstr>
      <vt:lpstr>Reporting!OLE_LINK2</vt:lpstr>
      <vt:lpstr>Parameter2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2018-08-22T19:09:22Z</cp:lastPrinted>
  <dcterms:created xsi:type="dcterms:W3CDTF">2005-02-14T18:41:01Z</dcterms:created>
  <dcterms:modified xsi:type="dcterms:W3CDTF">2020-09-20T19:00:02Z</dcterms:modified>
</cp:coreProperties>
</file>