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11520" windowHeight="9088" activeTab="6"/>
  </bookViews>
  <sheets>
    <sheet name="Hints1" sheetId="48" r:id="rId1"/>
    <sheet name="Reporting" sheetId="49" r:id="rId2"/>
    <sheet name="Hinweise1" sheetId="50" r:id="rId3"/>
    <sheet name="Hinweise2" sheetId="51" r:id="rId4"/>
    <sheet name="Hinweise3" sheetId="52" r:id="rId5"/>
    <sheet name="Ergebnisangabe" sheetId="62" r:id="rId6"/>
    <sheet name="Kontakt" sheetId="54" r:id="rId7"/>
    <sheet name="Teilnehmerdaten" sheetId="5" state="hidden" r:id="rId8"/>
    <sheet name="Ergebnisse" sheetId="15" r:id="rId9"/>
    <sheet name="Mitteilungen" sheetId="18" r:id="rId10"/>
    <sheet name="pH-Wert" sheetId="61" state="hidden" r:id="rId11"/>
    <sheet name="Glutaminsre" sheetId="60" state="hidden" r:id="rId12"/>
    <sheet name="Xylit-Erythrit" sheetId="59" state="hidden" r:id="rId13"/>
    <sheet name="Stevio" sheetId="58" state="hidden" r:id="rId14"/>
    <sheet name="Sacc_Ace_Aspar" sheetId="45" state="hidden" r:id="rId15"/>
    <sheet name="Iod" sheetId="56" state="hidden" r:id="rId16"/>
    <sheet name="As" sheetId="55" state="hidden" r:id="rId17"/>
    <sheet name="Fett" sheetId="23" state="hidden" r:id="rId18"/>
    <sheet name="HBSZ" sheetId="22" state="hidden" r:id="rId19"/>
    <sheet name="Buttersäure" sheetId="37" state="hidden" r:id="rId20"/>
    <sheet name="BSME" sheetId="38" state="hidden" r:id="rId21"/>
    <sheet name="Benzoesäure" sheetId="39" state="hidden" r:id="rId22"/>
    <sheet name="Sorbinsäure" sheetId="24" state="hidden" r:id="rId23"/>
    <sheet name="Cyclamat" sheetId="46" state="hidden" r:id="rId24"/>
    <sheet name="Citronensäure" sheetId="47" state="hidden" r:id="rId25"/>
  </sheets>
  <externalReferences>
    <externalReference r:id="rId26"/>
    <externalReference r:id="rId27"/>
    <externalReference r:id="rId28"/>
    <externalReference r:id="rId29"/>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8">Ergebnisse!$A$1:$H$100</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16">[1]Parameter2!$B$3:$B$18</definedName>
    <definedName name="test" localSheetId="5">[1]Parameter2!$B$3:$B$18</definedName>
    <definedName name="test" localSheetId="11">[1]Parameter2!$B$3:$B$18</definedName>
    <definedName name="test" localSheetId="4">[2]Parameter2!$B$3:$B$18</definedName>
    <definedName name="test" localSheetId="6">[2]Parameter2!$B$3:$B$18</definedName>
    <definedName name="test" localSheetId="1">[1]Parameter2!$B$3:$B$18</definedName>
    <definedName name="test">[3]Parameter2!$B$3:$B$18</definedName>
    <definedName name="test1">[2]Parameter2!$B$3:$B$18</definedName>
  </definedNames>
  <calcPr calcId="145621"/>
</workbook>
</file>

<file path=xl/calcChain.xml><?xml version="1.0" encoding="utf-8"?>
<calcChain xmlns="http://schemas.openxmlformats.org/spreadsheetml/2006/main">
  <c r="A80" i="15" l="1"/>
  <c r="H40" i="15"/>
  <c r="F40" i="15"/>
  <c r="I79" i="15"/>
  <c r="I77" i="15"/>
  <c r="A78" i="15"/>
  <c r="C1" i="61"/>
  <c r="F39" i="15"/>
  <c r="F38" i="15"/>
  <c r="I75" i="15"/>
  <c r="F37" i="15"/>
  <c r="I73" i="15" s="1"/>
  <c r="F31" i="15"/>
  <c r="I65" i="15"/>
  <c r="A66" i="15"/>
  <c r="F30" i="15"/>
  <c r="I63" i="15"/>
  <c r="A64" i="15"/>
  <c r="C1" i="60"/>
  <c r="H37" i="15" s="1"/>
  <c r="C1" i="59"/>
  <c r="H31" i="15"/>
  <c r="C1" i="58"/>
  <c r="H38" i="15"/>
  <c r="F29" i="15"/>
  <c r="I61" i="15"/>
  <c r="F32" i="15"/>
  <c r="I67" i="15"/>
  <c r="A68" i="15"/>
  <c r="F28" i="15"/>
  <c r="I59" i="15"/>
  <c r="F101" i="15"/>
  <c r="E101" i="15"/>
  <c r="D101" i="15"/>
  <c r="C101" i="15"/>
  <c r="F35" i="15"/>
  <c r="I96" i="15"/>
  <c r="A97" i="15"/>
  <c r="F36" i="15"/>
  <c r="I98" i="15" s="1"/>
  <c r="C1" i="56"/>
  <c r="H36" i="15" s="1"/>
  <c r="C58" i="55"/>
  <c r="B96" i="15"/>
  <c r="B85" i="15"/>
  <c r="B87" i="15"/>
  <c r="A88" i="15"/>
  <c r="B89" i="15"/>
  <c r="A91" i="15"/>
  <c r="B90" i="15"/>
  <c r="B92" i="15"/>
  <c r="A93" i="15"/>
  <c r="B94" i="15"/>
  <c r="A95" i="15"/>
  <c r="F34" i="15"/>
  <c r="I71" i="15"/>
  <c r="A72" i="15"/>
  <c r="B4" i="5"/>
  <c r="A13" i="15"/>
  <c r="C1" i="47"/>
  <c r="H34" i="15"/>
  <c r="F4" i="15"/>
  <c r="F5" i="15"/>
  <c r="A14" i="15"/>
  <c r="F19" i="15"/>
  <c r="F20" i="15"/>
  <c r="I44" i="15"/>
  <c r="F22" i="15"/>
  <c r="F24" i="15"/>
  <c r="I50" i="15"/>
  <c r="F26" i="15"/>
  <c r="I53" i="15"/>
  <c r="F27" i="15"/>
  <c r="I55" i="15"/>
  <c r="F33" i="15"/>
  <c r="A70" i="15"/>
  <c r="I69" i="15"/>
  <c r="B16" i="54"/>
  <c r="B17" i="54"/>
  <c r="B18" i="54"/>
  <c r="B19" i="54"/>
  <c r="H1" i="18"/>
  <c r="C1" i="23"/>
  <c r="H19" i="15"/>
  <c r="C1" i="22"/>
  <c r="H20" i="15"/>
  <c r="A45" i="15"/>
  <c r="C1" i="37"/>
  <c r="H22" i="15"/>
  <c r="C1" i="38"/>
  <c r="H24" i="15"/>
  <c r="A52" i="15"/>
  <c r="C1" i="39"/>
  <c r="H26" i="15"/>
  <c r="C1" i="24"/>
  <c r="H27" i="15"/>
  <c r="A56" i="15"/>
  <c r="C1" i="45"/>
  <c r="H29" i="15"/>
  <c r="A62" i="15"/>
  <c r="C1" i="46"/>
  <c r="H33" i="15"/>
  <c r="B1" i="5"/>
  <c r="B2" i="5"/>
  <c r="D5" i="5"/>
  <c r="D8" i="5" s="1"/>
  <c r="B5" i="5" s="1"/>
  <c r="B6" i="5"/>
  <c r="B7" i="5"/>
  <c r="I47" i="15"/>
  <c r="A48" i="15"/>
  <c r="H32" i="15"/>
  <c r="H28" i="15"/>
  <c r="A60" i="15"/>
  <c r="A46" i="15"/>
  <c r="A54" i="15"/>
  <c r="A49" i="15"/>
  <c r="A76" i="15"/>
  <c r="H39" i="15"/>
  <c r="H35" i="15"/>
  <c r="H30" i="15"/>
  <c r="I42" i="15"/>
  <c r="A43" i="15"/>
  <c r="A51" i="15"/>
  <c r="A99" i="15" l="1"/>
  <c r="A74" i="1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<sst xmlns="http://schemas.openxmlformats.org/spreadsheetml/2006/main" count="566" uniqueCount="366">
  <si>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</si>
  <si>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</si>
  <si>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</si>
  <si>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</si>
  <si>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</si>
  <si>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</si>
  <si>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</si>
  <si>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</si>
  <si>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</si>
  <si>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</si>
  <si>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</si>
  <si>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</si>
  <si>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</si>
  <si>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</si>
  <si>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</si>
  <si>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</si>
  <si>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</si>
  <si>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</si>
  <si>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</si>
  <si>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</si>
  <si>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</si>
  <si>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</si>
  <si>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</si>
  <si>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</si>
  <si>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</si>
  <si>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</si>
  <si>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</si>
  <si>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</si>
  <si>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</si>
  <si>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</si>
  <si>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</si>
  <si>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</si>
  <si>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</si>
  <si>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</si>
  <si>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</si>
  <si>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</si>
  <si>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</si>
  <si>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</si>
  <si>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</si>
  <si>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</si>
  <si>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</si>
  <si>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</si>
  <si>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</si>
  <si>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</si>
  <si>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</si>
  <si>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g/100 g</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</si>
  <si>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</si>
  <si>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</si>
  <si>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</si>
  <si>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</si>
  <si>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</si>
  <si>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</si>
  <si>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</si>
  <si>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</si>
  <si>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</si>
  <si>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</si>
  <si>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</si>
  <si>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</si>
  <si>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</si>
  <si>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</si>
  <si>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</si>
  <si>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</si>
  <si>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</si>
  <si>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</si>
  <si>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</si>
  <si>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</si>
  <si>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</si>
  <si>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</si>
  <si>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</si>
  <si>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</si>
  <si>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</si>
  <si>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</si>
  <si>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</si>
  <si>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</si>
  <si>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</si>
  <si>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</si>
  <si>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</si>
  <si>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</si>
  <si>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</si>
  <si>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</si>
  <si>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</si>
  <si>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</si>
  <si>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</si>
  <si>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</si>
  <si>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</si>
  <si>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</si>
  <si>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</si>
  <si>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</si>
  <si>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</si>
  <si>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</si>
  <si>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</si>
  <si>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</si>
  <si>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</si>
  <si>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</si>
  <si>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</si>
  <si>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</si>
  <si>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Fett</t>
  </si>
  <si>
    <t>§ 64 LFGB Nr. L 06.00-6, modifiziert</t>
  </si>
  <si>
    <t>02b</t>
  </si>
  <si>
    <t>Fischerzeugnisse, erweiterte Parameter</t>
  </si>
  <si>
    <t>ohne</t>
  </si>
  <si>
    <t>Halbmikrobuttersäurezahl (HBSZ)</t>
  </si>
  <si>
    <t>Freie Buttersäure</t>
  </si>
  <si>
    <t>Milchfett, berechnet über HBSZ</t>
  </si>
  <si>
    <t>Milchfett, berechnet über Buttersäure</t>
  </si>
  <si>
    <t>Milchfett, berechnet
über Buttersäuremethylester</t>
  </si>
  <si>
    <t>Buttersäuremethylester</t>
  </si>
  <si>
    <t>Sorbinsäure</t>
  </si>
  <si>
    <t>mg/kg</t>
  </si>
  <si>
    <t>Benzoesäure (als freie Säure)</t>
  </si>
  <si>
    <t>Sorbinsäure (als freie Säure)</t>
  </si>
  <si>
    <r>
      <t xml:space="preserve">g/100 g </t>
    </r>
    <r>
      <rPr>
        <sz val="12"/>
        <color indexed="10"/>
        <rFont val="Times New Roman"/>
        <family val="1"/>
      </rPr>
      <t>Fett</t>
    </r>
  </si>
  <si>
    <t>Benzoesäure</t>
  </si>
  <si>
    <t>§ 64 LFGB Nr. L 20.01/02-5</t>
  </si>
  <si>
    <t>§ 64 LFGB Nr. L 20.01/02-5, modifiziert</t>
  </si>
  <si>
    <t>§ 64 LFGB Nr. L 06.00-6</t>
  </si>
  <si>
    <t>Weibull-Stoldt</t>
  </si>
  <si>
    <t>§ 64 LFGB Nr. L 01.00-20</t>
  </si>
  <si>
    <t>§ 64 LFGB Nr. L 01.00-20, modifiziert</t>
  </si>
  <si>
    <t>NMR-Technologie nach Mikrowellentrocknung</t>
  </si>
  <si>
    <t>sonstiges</t>
  </si>
  <si>
    <t>HBSZ</t>
  </si>
  <si>
    <t>§ 64 LFGB Nr. L 17.00-8 (18.00-1)</t>
  </si>
  <si>
    <t>§ 64 LFGB Nr. L 17.00-8 (18.00-1), modifiziert</t>
  </si>
  <si>
    <t>Buttersäure</t>
  </si>
  <si>
    <t>§ 64 LFGB Nr. L 17.00-13 (18.00-15)</t>
  </si>
  <si>
    <t>§ 64 LFGB Nr. L 17.00-13 (18.00-15), modifiziert</t>
  </si>
  <si>
    <t>§ 64 LFGB Nr. L 17.00-12 (18.00-9)</t>
  </si>
  <si>
    <t>§ 64 LFGB Nr. L 17.00-12 (18.00-9), modifiziert</t>
  </si>
  <si>
    <t>Schulte et al: Fat Sci Technol 91 181 (1989)</t>
  </si>
  <si>
    <t>Veresterung der Fette mittels Natriummethylat nach Schulte, GC</t>
  </si>
  <si>
    <t>§ 64 LFGB Nr. L 00.00-9</t>
  </si>
  <si>
    <t>§ 64 LFGB Nr. L 00.00-9, modifiziert</t>
  </si>
  <si>
    <t>§ 64 LFGB Nr. L 00.00-10</t>
  </si>
  <si>
    <t>§ 64 LFGB Nr. L 00.00-10, modifiziert</t>
  </si>
  <si>
    <t>HPLC-Verfahren (UV- oder DAD-Detektion)</t>
  </si>
  <si>
    <r>
      <t xml:space="preserve">HPLC nach Hagenauer-Heuer, Deutsche Lebensmittelrundschau </t>
    </r>
    <r>
      <rPr>
        <u/>
        <sz val="11"/>
        <rFont val="Times New Roman"/>
        <family val="1"/>
      </rPr>
      <t>86</t>
    </r>
    <r>
      <rPr>
        <sz val="11"/>
        <rFont val="Times New Roman"/>
        <family val="1"/>
      </rPr>
      <t xml:space="preserve"> Heft 1 (1990)</t>
    </r>
  </si>
  <si>
    <t>Wasserdampfdestillation mit anschließender HPLC-Detektion</t>
  </si>
  <si>
    <t>Wasserdampfdestillation mit anschließender UV-Detektion</t>
  </si>
  <si>
    <t>§ 64 LFGB Nr. L 00.00-28</t>
  </si>
  <si>
    <t>§ 64 LFGB Nr. L 00.00-28, modifiziert</t>
  </si>
  <si>
    <t>Aufarbeitung über Strata SAX Phenomenex-Kartusche; HPLC mit DAD</t>
  </si>
  <si>
    <t>Verfahren nach Precht, Verseifung mit methanolischer KOH, GC</t>
  </si>
  <si>
    <t>GC der Methylester (methanolische KOH)</t>
  </si>
  <si>
    <t>Veresterung der Fette mit Kaliummethanolat, Methylester-GC mit Istd</t>
  </si>
  <si>
    <t>GC der Methylester (Schwefelsäure/Methanol)</t>
  </si>
  <si>
    <t>HPLC-Verfahren (UV-Detektion) nach Schulte</t>
  </si>
  <si>
    <t>Saccharin</t>
  </si>
  <si>
    <t>Parameter 9</t>
  </si>
  <si>
    <t>Parameter 10</t>
  </si>
  <si>
    <t>Parameter 11</t>
  </si>
  <si>
    <t>Parameter 12</t>
  </si>
  <si>
    <t>§ 64 LFGB Nr. L 32.00-1</t>
  </si>
  <si>
    <t>§ 64 LFGB Nr. L 32.00-1, modifiziert</t>
  </si>
  <si>
    <t>Deutsch Lebensm Rundsch 86 348 (1990)</t>
  </si>
  <si>
    <t>Deutsch Lebensm Rundsch 89 (1993)</t>
  </si>
  <si>
    <t>Schweizerisches Lebensmittelbuch, Kapitel 41 / 2.7 (Sept. 99)</t>
  </si>
  <si>
    <t>HPLC (diverse Ausführungen) mit Online SPE</t>
  </si>
  <si>
    <t>§ 64 LFGB Nr. L 32.00-3</t>
  </si>
  <si>
    <t>§ 64 LFGB Nr. L 32.00-3, modifiziert</t>
  </si>
  <si>
    <t>Cyclamat</t>
  </si>
  <si>
    <t>§ 64 LFGB Nr. L 00.00-29</t>
  </si>
  <si>
    <t>§ 64 LFGB Nr. L 00.00-29, modifiziert</t>
  </si>
  <si>
    <r>
      <t>Freie Buttersäure
(</t>
    </r>
    <r>
      <rPr>
        <sz val="12"/>
        <color indexed="10"/>
        <rFont val="Times New Roman"/>
        <family val="1"/>
      </rPr>
      <t>auf Fett beziehen</t>
    </r>
    <r>
      <rPr>
        <sz val="12"/>
        <rFont val="Times New Roman"/>
        <family val="1"/>
      </rPr>
      <t>)</t>
    </r>
  </si>
  <si>
    <r>
      <t>Buttersäuremethylester
(</t>
    </r>
    <r>
      <rPr>
        <sz val="12"/>
        <color indexed="10"/>
        <rFont val="Times New Roman"/>
        <family val="1"/>
      </rPr>
      <t>auf Fett beziehen</t>
    </r>
    <r>
      <rPr>
        <sz val="12"/>
        <rFont val="Times New Roman"/>
        <family val="1"/>
      </rPr>
      <t>)</t>
    </r>
  </si>
  <si>
    <t>DGF C-VI 10a i.V.m. C-VI 11e, GC/FID</t>
  </si>
  <si>
    <t>Veresterung der Fette mit Natriummethylat; GC/FID</t>
  </si>
  <si>
    <t>DGF-Einheitsmethode C-VI 11d (98)</t>
  </si>
  <si>
    <t>keine spezielle Probenvorbreitung, HPLC (diverse Ausführungen)</t>
  </si>
  <si>
    <t>Extraktion, Filtrieren oder Klären der Probe, HPLC (diverse Ausführungen)</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</si>
  <si>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</si>
  <si>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</si>
  <si>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</si>
  <si>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</si>
  <si>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</si>
  <si>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</si>
  <si>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DGF Einheitsmethode C-III 8 (89)</t>
  </si>
  <si>
    <t>Citronensäure</t>
  </si>
  <si>
    <r>
      <t xml:space="preserve">Enzymatisch nach Roche / r-biopharm Nr. 10 </t>
    </r>
    <r>
      <rPr>
        <b/>
        <sz val="10"/>
        <rFont val="Times New Roman"/>
        <family val="1"/>
      </rPr>
      <t>139 076</t>
    </r>
    <r>
      <rPr>
        <sz val="10"/>
        <rFont val="Times New Roman"/>
        <family val="1"/>
      </rPr>
      <t xml:space="preserve"> 035</t>
    </r>
  </si>
  <si>
    <t>Enzymatisch nach Scil Diagnostics 1214</t>
  </si>
  <si>
    <t>HPLC (diverse Detektoren)</t>
  </si>
  <si>
    <t>Citronensäure (wasserfrei)</t>
  </si>
  <si>
    <t>LC-MS</t>
  </si>
  <si>
    <t>DGF C-VI 11d</t>
  </si>
  <si>
    <t>Caviezel (Büchi oder Gerstel)</t>
  </si>
  <si>
    <t>LC-MS/MS</t>
  </si>
  <si>
    <t>ISO 5508/5509</t>
  </si>
  <si>
    <t>GC-FID nach Umesterung mit Bortrifluorid</t>
  </si>
  <si>
    <t>§ 64 LFGB Nr. L 13.05-3</t>
  </si>
  <si>
    <t>§ 64 LFGB Nr. L 13.05-3, modifiziert</t>
  </si>
  <si>
    <t>Soxhlet (auch aus der Trockenmasse)</t>
  </si>
  <si>
    <t>Mikrowellenaufschlusssystem</t>
  </si>
  <si>
    <t>NIR</t>
  </si>
  <si>
    <t>Halbmikromethode nach Großfeld</t>
  </si>
  <si>
    <t>Enzymatisch / Megazyme</t>
  </si>
  <si>
    <t>§ 64 LFGB L 01.00-86 (01-2012), modifiziert</t>
  </si>
  <si>
    <t>§ 64 LFGB L 01.00-86 (01-2012)</t>
  </si>
  <si>
    <t>Arsen</t>
  </si>
  <si>
    <t>Iod</t>
  </si>
  <si>
    <t>Jod</t>
  </si>
  <si>
    <t>µg/kg</t>
  </si>
  <si>
    <t>Beschreibung der verwendeten Analysenverfahren, Teil 1</t>
  </si>
  <si>
    <t>Beschreibung der verwendeten Analysenverfahren, Teil 2</t>
  </si>
  <si>
    <t>erfasst werden (nicht zutreffendes abwählen):</t>
  </si>
  <si>
    <t>Verfahren / Literatur</t>
  </si>
  <si>
    <t>Messprinzip</t>
  </si>
  <si>
    <t>Oxidationsmittel</t>
  </si>
  <si>
    <t>verwendete Säure (2)</t>
  </si>
  <si>
    <t>verwendete Säure (1)</t>
  </si>
  <si>
    <t>Aufschlussprinzip</t>
  </si>
  <si>
    <t>Probeneinwaage</t>
  </si>
  <si>
    <t>§ 64 LFGB Nr. L 00.00-144, modifiziert</t>
  </si>
  <si>
    <t>§ 64 LFGB Nr. L 00.00-144</t>
  </si>
  <si>
    <t>§ 64 LFGB NR. L 12.00-6, modifiziert</t>
  </si>
  <si>
    <t>§ 64 LFGB NR. L 12.00-6</t>
  </si>
  <si>
    <t>DIN 38406-E6-2</t>
  </si>
  <si>
    <t>DIN 38406-6 (auch modifiziert)</t>
  </si>
  <si>
    <t>DIN 38406-E29</t>
  </si>
  <si>
    <t>§ 64 LFGB Nr. L 00.00-19/3, modifiziert</t>
  </si>
  <si>
    <t>§ 64 LFGB Nr. L 00.00-19/3</t>
  </si>
  <si>
    <t>§ 64 LFGB Nr. L 00.00-19/2, modifiziert</t>
  </si>
  <si>
    <t>§ 64 LFGB Nr. L 00.00-19/2</t>
  </si>
  <si>
    <t>DIN EN 15763</t>
  </si>
  <si>
    <t>DIN EN ISO 17294</t>
  </si>
  <si>
    <t>DIN EN ISO 11885</t>
  </si>
  <si>
    <t>§ 64 LFGB Nr. L 00.00-19/1, modifiziert</t>
  </si>
  <si>
    <t>§ 64 LFGB Nr. L 00.00-19/1</t>
  </si>
  <si>
    <t>Verfahren</t>
  </si>
  <si>
    <t>FIMS</t>
  </si>
  <si>
    <t>AAS-GFA</t>
  </si>
  <si>
    <t>FI-GFAAS</t>
  </si>
  <si>
    <t>CV-AAS</t>
  </si>
  <si>
    <t>Amalgamanreicherung / Kaltdampf-AAS</t>
  </si>
  <si>
    <t>GFAAS mit Zeemann-Kompensation</t>
  </si>
  <si>
    <t>Zeemann-AAS</t>
  </si>
  <si>
    <t>Hydrid-AAS</t>
  </si>
  <si>
    <t>ICP-OES</t>
  </si>
  <si>
    <t>ICP-MS</t>
  </si>
  <si>
    <t>Messverfahren</t>
  </si>
  <si>
    <t>Sonstiges Oxidationsmittel</t>
  </si>
  <si>
    <t>entfällt</t>
  </si>
  <si>
    <r>
      <t>H</t>
    </r>
    <r>
      <rPr>
        <vertAlign val="subscript"/>
        <sz val="11"/>
        <rFont val="Times New Roman"/>
        <family val="1"/>
      </rPr>
      <t>2</t>
    </r>
    <r>
      <rPr>
        <sz val="11"/>
        <rFont val="Times New Roman"/>
      </rPr>
      <t>O</t>
    </r>
    <r>
      <rPr>
        <vertAlign val="subscript"/>
        <sz val="11"/>
        <rFont val="Times New Roman"/>
        <family val="1"/>
      </rPr>
      <t>2</t>
    </r>
  </si>
  <si>
    <t>Sonstige Säure</t>
  </si>
  <si>
    <t>Königswasser</t>
  </si>
  <si>
    <r>
      <t>H</t>
    </r>
    <r>
      <rPr>
        <vertAlign val="subscript"/>
        <sz val="11"/>
        <rFont val="Times New Roman"/>
        <family val="1"/>
      </rPr>
      <t>2</t>
    </r>
    <r>
      <rPr>
        <sz val="11"/>
        <rFont val="Times New Roman"/>
      </rPr>
      <t>SO</t>
    </r>
    <r>
      <rPr>
        <vertAlign val="subscript"/>
        <sz val="11"/>
        <rFont val="Times New Roman"/>
        <family val="1"/>
      </rPr>
      <t>4</t>
    </r>
  </si>
  <si>
    <r>
      <t>HNO</t>
    </r>
    <r>
      <rPr>
        <vertAlign val="subscript"/>
        <sz val="11"/>
        <rFont val="Times New Roman"/>
        <family val="1"/>
      </rPr>
      <t>3</t>
    </r>
  </si>
  <si>
    <t>HCl</t>
  </si>
  <si>
    <t>Säuren</t>
  </si>
  <si>
    <t>Sonstiger Aufschluss</t>
  </si>
  <si>
    <t>Plasmaaufschluss</t>
  </si>
  <si>
    <t>Verbrennen</t>
  </si>
  <si>
    <t>Nassaufschluss</t>
  </si>
  <si>
    <t>Trockenveraschung bei über 600 °C</t>
  </si>
  <si>
    <t>Trockenveraschung bei 560 °C bis 600 °C</t>
  </si>
  <si>
    <t>Trockenveraschung bei 540 °C bis 560 °C</t>
  </si>
  <si>
    <t>Trockenveraschung bei 500 bis 540 °C</t>
  </si>
  <si>
    <t>Druckaufschluss</t>
  </si>
  <si>
    <t>Mikrowellendruckaufschluss</t>
  </si>
  <si>
    <t>Aufschluss</t>
  </si>
  <si>
    <t>&gt; 5,0 g</t>
  </si>
  <si>
    <t>2,5 g - 5,0 g</t>
  </si>
  <si>
    <t>1,5 g - 2,5 g</t>
  </si>
  <si>
    <t>1,0 g - 1,5 g</t>
  </si>
  <si>
    <t>0,5 g - 1,0 g</t>
  </si>
  <si>
    <t>&lt; 0,5 g</t>
  </si>
  <si>
    <t>Iodat</t>
  </si>
  <si>
    <t>Iodid</t>
  </si>
  <si>
    <t>Anorganisches Iod</t>
  </si>
  <si>
    <t>Organisches Iod</t>
  </si>
  <si>
    <t>Erfasst werden:</t>
  </si>
  <si>
    <t>§ 64 LFGB Nr. L 00.00-93, modifiziert</t>
  </si>
  <si>
    <t>§ 64 LFGB Nr. L 00.00-93</t>
  </si>
  <si>
    <t>GC-ECD nach Umwandlung von Iod bzw. Iodid in Iodatethanol</t>
  </si>
  <si>
    <t>Ionenchromatographisch</t>
  </si>
  <si>
    <t>DIN 38406, E29</t>
  </si>
  <si>
    <t>§ 64 LFGB Nr. L 49.00-6, modifiziert</t>
  </si>
  <si>
    <t>§ 64 LFGB Nr. L 49.00-6</t>
  </si>
  <si>
    <t>Parameter 13</t>
  </si>
  <si>
    <t>Parameter 14</t>
  </si>
  <si>
    <t>Digipreb (semi-open system)</t>
  </si>
  <si>
    <t>Schweizer Lebensmittelbuch 1525.1</t>
  </si>
  <si>
    <t>Boehringer Mannheim ‘Methods of enzymatic bio-analysis and food analysis kit n°S05-139076</t>
  </si>
  <si>
    <t>Umesterung des Fettextraktes mit Trimethylsulfoniumhydroxid, GC/FID</t>
  </si>
  <si>
    <t>ANKOM Filterbag-Extraktion nach Hydrolyse</t>
  </si>
  <si>
    <t>ICP-AES</t>
  </si>
  <si>
    <t>Acesulfam K</t>
  </si>
  <si>
    <t>Aspartam</t>
  </si>
  <si>
    <t>Beschreibung der verwendeten Analysenverfahren, Teil 3</t>
  </si>
  <si>
    <t>§ 64 LFGB Nr. L 32.00-4</t>
  </si>
  <si>
    <t>§ 64 LFGB Nr. L 32.00-4, modifiziert</t>
  </si>
  <si>
    <t>Parameter 15</t>
  </si>
  <si>
    <t>Parameter 16</t>
  </si>
  <si>
    <t>ISO 1444: 1996, auch modifiziert</t>
  </si>
  <si>
    <t>ISO 1443: 1973, auch modifiziert</t>
  </si>
  <si>
    <t>HPLC-MS/MS</t>
  </si>
  <si>
    <t>GC-FID nach Methylierung mit Kaliummethylat</t>
  </si>
  <si>
    <t>§ 64 LFGB Nr. L 31.00-14</t>
  </si>
  <si>
    <t>§ 64 LFGB Nr. L 07.00-14, modifiziert</t>
  </si>
  <si>
    <t>Erythrit</t>
  </si>
  <si>
    <t>Xylit</t>
  </si>
  <si>
    <t>Glutaminsäure</t>
  </si>
  <si>
    <t>Steviosid</t>
  </si>
  <si>
    <t>Rebaudiosid A</t>
  </si>
  <si>
    <t>Saccharin (als freies Imid)</t>
  </si>
  <si>
    <t>Cyclamat (als freie Säure)</t>
  </si>
  <si>
    <t>FAO (2010) JECFA Monographs 10</t>
  </si>
  <si>
    <t>Stevio</t>
  </si>
  <si>
    <t>§ 64 LFGB Nr. L 00.00-72</t>
  </si>
  <si>
    <t>§ 64 LFGB Nr. L 00.00-72, modifiziert</t>
  </si>
  <si>
    <t>§ 64 LFGB Nr. L 00.00-59</t>
  </si>
  <si>
    <t>§ 64 LFGB Nr. L 00.00-59, modifiziert</t>
  </si>
  <si>
    <t>Enzymatisch nach r-biopharm / Roche Nr. 10 670 057 035</t>
  </si>
  <si>
    <t>HPAEC-PAD</t>
  </si>
  <si>
    <t>HRGC</t>
  </si>
  <si>
    <t>Xylit-Erythrit</t>
  </si>
  <si>
    <t>§ 64 LFGB Nr. L 07.00-17 (2008-06)</t>
  </si>
  <si>
    <t>§ 64 LFGB Nr. L 07.00-17 (2008-06), modifiziert oder andere Version</t>
  </si>
  <si>
    <r>
      <t xml:space="preserve">Enzymatisch nach Roche / r-biopharm Nr. 10 </t>
    </r>
    <r>
      <rPr>
        <b/>
        <sz val="11"/>
        <rFont val="Times New Roman"/>
        <family val="1"/>
      </rPr>
      <t>139 092</t>
    </r>
    <r>
      <rPr>
        <sz val="11"/>
        <rFont val="Times New Roman"/>
        <family val="1"/>
      </rPr>
      <t xml:space="preserve"> 035</t>
    </r>
  </si>
  <si>
    <t>HPLC (Vorsäulenderivatiserung)</t>
  </si>
  <si>
    <t>Aminosäurenanalysator</t>
  </si>
  <si>
    <t>Enzymatisch nach Scil Diagnostics 1269</t>
  </si>
  <si>
    <t>HPLC nach Derivatisierung</t>
  </si>
  <si>
    <t>Aufarbeitung nach § 64 LFGB Nr. L 07.00-17 (2008-06), enzymatisch nach Roche / r-biopharm Nr. 10 139 092 035</t>
  </si>
  <si>
    <t>Enzymatisch mit Testkit von Megazyme</t>
  </si>
  <si>
    <t>Enzymatisch mittels Thermo Gallery</t>
  </si>
  <si>
    <t>§ 64 LFGB L 00.00-135 (entspricht DIN EN 15763): 2011-01</t>
  </si>
  <si>
    <t>§ 64 LFGB L 00.00-135 (entspricht DIN EN 15763): 2011-01, modifiziert</t>
  </si>
  <si>
    <t>HPLC-UV</t>
  </si>
  <si>
    <t>§ 64 LFGB Nr. L 01.00-7</t>
  </si>
  <si>
    <t>§ 64 LFGB L 07.00-59  (2008-06)</t>
  </si>
  <si>
    <t>§ 64 LFGB L 07.00-59  (2008-06), modifiziert oder andere Version</t>
  </si>
  <si>
    <t>§ 64 LFGB Nr. L 01.00-7, modifiziert</t>
  </si>
  <si>
    <t>GC-FID</t>
  </si>
  <si>
    <t>pH-Wert</t>
  </si>
  <si>
    <t>pH-Wert:</t>
  </si>
  <si>
    <t>§ 64 LFGB Nr. L 06.00-2 (1980-09), 07.00-2  (1980-09)</t>
  </si>
  <si>
    <t>§ 64 LFGB Nr. L 06.00-2 (1980-09), 07.00-2  (1980-09), modifiziert oder andere Version</t>
  </si>
  <si>
    <t>Potentiometrisch</t>
  </si>
  <si>
    <t>Einstichelektrode</t>
  </si>
  <si>
    <t>Oberflächenmessung</t>
  </si>
  <si>
    <t>§ 64 LFGB L31.00-2 (auch modifiziert)</t>
  </si>
  <si>
    <t>Parameter 17</t>
  </si>
  <si>
    <t>Parameter 18</t>
  </si>
  <si>
    <t>Parameter 19</t>
  </si>
  <si>
    <t>Parameter 20</t>
  </si>
  <si>
    <t>Freie Buttersäure
(auf Fett beziehen)</t>
  </si>
  <si>
    <t>g/100 g Fett</t>
  </si>
  <si>
    <t>Buttersäuremethylester
(auf Fett beziehen)</t>
  </si>
  <si>
    <t>Bitte senden Sie Ihre Ergebnisse ausschließlich im Excel-Format (.XLSX oder .XLS) an ergebnisse@lvus.de ein.</t>
  </si>
  <si>
    <t>§ 64 LFGB Nr. L 07.00-13 (2017-10)</t>
  </si>
  <si>
    <t>§ 64 LFGB Nr. L 07.00-13 (2017-10), modifiziert oder andere Version</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</si>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</sst>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33" x14ac:knownFonts="1">
    <font>
      <sz val="11"/>
      <name val="Times New Roman"/>
    </font>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u/>
      <sz val="11"/>
      <name val="Times New Roman"/>
      <family val="1"/>
    </font>
    <font>
      <b/>
      <sz val="10"/>
      <name val="Times New Roman"/>
      <family val="1"/>
    </font>
    <font>
      <vertAlign val="subscript"/>
      <sz val="11"/>
      <name val="Times New Roman"/>
      <family val="1"/>
    </font>
    <font>
      <sz val="11"/>
      <color theme="0"/>
      <name val="Times New Roman"/>
      <family val="1"/>
    </font>
    <font>
      <b/>
      <sz val="10"/>
      <color rgb="FFFF0000"/>
      <name val="Times New Roman"/>
      <family val="1"/>
    </font>
    <font>
      <b/>
      <sz val="13"/>
      <color rgb="FFFF0000"/>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bottom style="thin">
        <color indexed="64"/>
      </bottom>
      <diagonal/>
    </border>
  </borders>
  <cellStyleXfs count="7">
    <xf numFmtId="0" fontId="0" fillId="0" borderId="0"/>
    <xf numFmtId="0" fontId="2" fillId="0" borderId="0" applyNumberFormat="0" applyFill="0" applyBorder="0" applyAlignment="0" applyProtection="0">
      <alignment vertical="top"/>
      <protection locked="0"/>
    </xf>
    <xf numFmtId="0" fontId="2" fillId="0" borderId="0" applyNumberFormat="0" applyFill="0" applyBorder="0" applyAlignment="0" applyProtection="0">
      <alignment vertical="top"/>
      <protection locked="0"/>
    </xf>
    <xf numFmtId="0" fontId="6" fillId="0" borderId="0"/>
    <xf numFmtId="0" fontId="6" fillId="0" borderId="0"/>
    <xf numFmtId="44" fontId="1" fillId="0" borderId="0" applyFont="0" applyFill="0" applyBorder="0" applyAlignment="0" applyProtection="0"/>
    <xf numFmtId="0" fontId="6" fillId="0" borderId="0"/>
  </cellStyleXfs>
  <cellXfs count="177">
    <xf numFmtId="0" fontId="0" fillId="0" borderId="0" xfId="0"/>
    <xf numFmtId="0" fontId="5" fillId="0" borderId="0" xfId="0" applyFont="1"/>
    <xf numFmtId="0" fontId="0" fillId="2" borderId="0" xfId="0" applyFill="1"/>
    <xf numFmtId="0" fontId="9" fillId="0" borderId="0" xfId="0" applyFont="1"/>
    <xf numFmtId="0" fontId="0" fillId="2" borderId="0" xfId="0" applyFill="1" applyAlignment="1">
      <alignment horizontal="center"/>
    </xf>
    <xf numFmtId="0" fontId="5" fillId="3" borderId="0" xfId="0" applyFont="1" applyFill="1" applyProtection="1"/>
    <xf numFmtId="0" fontId="16" fillId="3" borderId="0" xfId="1" applyFont="1" applyFill="1" applyAlignment="1" applyProtection="1">
      <alignment horizontal="justify"/>
    </xf>
    <xf numFmtId="0" fontId="5" fillId="3" borderId="1" xfId="0" applyFont="1" applyFill="1" applyBorder="1" applyAlignment="1" applyProtection="1">
      <alignment horizontal="left" vertical="top" wrapText="1"/>
    </xf>
    <xf numFmtId="0" fontId="5" fillId="3" borderId="1" xfId="0" applyFont="1" applyFill="1" applyBorder="1" applyAlignment="1" applyProtection="1">
      <alignment horizontal="center" vertical="top" wrapText="1"/>
    </xf>
    <xf numFmtId="0" fontId="5" fillId="3" borderId="0" xfId="0" applyFont="1" applyFill="1" applyBorder="1" applyProtection="1"/>
    <xf numFmtId="0" fontId="0" fillId="0" borderId="0" xfId="0" applyFill="1" applyBorder="1" applyProtection="1">
      <protection locked="0"/>
    </xf>
    <xf numFmtId="0" fontId="3" fillId="0" borderId="0" xfId="0" applyFont="1" applyFill="1" applyBorder="1" applyProtection="1">
      <protection hidden="1"/>
    </xf>
    <xf numFmtId="0" fontId="4" fillId="0" borderId="0" xfId="0" applyFont="1" applyFill="1" applyBorder="1" applyProtection="1">
      <protection hidden="1"/>
    </xf>
    <xf numFmtId="0" fontId="8" fillId="0" borderId="0" xfId="0" applyFont="1" applyFill="1" applyBorder="1" applyProtection="1">
      <protection hidden="1"/>
    </xf>
    <xf numFmtId="0" fontId="7" fillId="0" borderId="0" xfId="0" applyFont="1" applyFill="1" applyBorder="1" applyProtection="1">
      <protection hidden="1"/>
    </xf>
    <xf numFmtId="0" fontId="0" fillId="0" borderId="0" xfId="0" applyFill="1" applyBorder="1" applyProtection="1">
      <protection hidden="1"/>
    </xf>
    <xf numFmtId="0" fontId="11" fillId="0" borderId="0" xfId="0" applyFont="1" applyFill="1" applyBorder="1" applyProtection="1">
      <protection hidden="1"/>
    </xf>
    <xf numFmtId="0" fontId="10" fillId="0" borderId="0" xfId="0" applyFont="1" applyFill="1" applyBorder="1" applyProtection="1">
      <protection hidden="1"/>
    </xf>
    <xf numFmtId="14" fontId="17"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2" fillId="4" borderId="0" xfId="0" applyFont="1" applyFill="1" applyBorder="1" applyAlignment="1" applyProtection="1">
      <alignment vertical="center"/>
      <protection hidden="1"/>
    </xf>
    <xf numFmtId="0" fontId="19" fillId="0" borderId="0" xfId="0" applyFont="1" applyFill="1" applyBorder="1" applyProtection="1">
      <protection hidden="1"/>
    </xf>
    <xf numFmtId="0" fontId="18" fillId="0" borderId="0" xfId="0" applyFont="1" applyAlignment="1" applyProtection="1">
      <alignment horizontal="left" wrapText="1"/>
      <protection hidden="1"/>
    </xf>
    <xf numFmtId="0" fontId="21" fillId="0" borderId="0" xfId="0" applyFont="1" applyFill="1" applyBorder="1" applyProtection="1">
      <protection hidden="1"/>
    </xf>
    <xf numFmtId="0" fontId="20" fillId="4" borderId="0" xfId="0" applyFont="1" applyFill="1" applyBorder="1" applyAlignment="1" applyProtection="1">
      <alignment vertical="center" wrapText="1"/>
      <protection hidden="1"/>
    </xf>
    <xf numFmtId="0" fontId="18" fillId="0" borderId="0" xfId="0" applyFont="1" applyAlignment="1">
      <alignment horizontal="left" wrapText="1"/>
    </xf>
    <xf numFmtId="49" fontId="0" fillId="2" borderId="0" xfId="0" applyNumberFormat="1" applyFill="1" applyAlignment="1">
      <alignment horizontal="center"/>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6" fillId="4" borderId="1"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2" fillId="0" borderId="0" xfId="0" applyFont="1" applyAlignment="1">
      <alignment vertical="center"/>
    </xf>
    <xf numFmtId="0" fontId="18" fillId="3" borderId="0" xfId="0" applyFont="1" applyFill="1" applyBorder="1" applyProtection="1">
      <protection hidden="1"/>
    </xf>
    <xf numFmtId="0" fontId="22" fillId="0" borderId="0" xfId="0" applyFont="1" applyFill="1" applyBorder="1" applyAlignment="1" applyProtection="1">
      <alignment vertical="center"/>
      <protection hidden="1"/>
    </xf>
    <xf numFmtId="0" fontId="18" fillId="0" borderId="0" xfId="0" applyFont="1" applyAlignment="1" applyProtection="1">
      <alignment horizontal="left"/>
      <protection hidden="1"/>
    </xf>
    <xf numFmtId="0" fontId="8" fillId="4" borderId="0" xfId="0" applyFont="1" applyFill="1" applyBorder="1" applyProtection="1">
      <protection hidden="1"/>
    </xf>
    <xf numFmtId="0" fontId="6" fillId="0" borderId="0" xfId="0" applyFont="1"/>
    <xf numFmtId="0" fontId="18" fillId="0" borderId="2" xfId="0" applyFont="1" applyBorder="1" applyAlignment="1">
      <alignment wrapText="1"/>
    </xf>
    <xf numFmtId="0" fontId="18" fillId="0" borderId="0" xfId="0" applyFont="1" applyAlignment="1">
      <alignment horizontal="justify" vertical="top" wrapText="1"/>
    </xf>
    <xf numFmtId="0" fontId="18" fillId="0" borderId="0" xfId="0" applyFont="1"/>
    <xf numFmtId="0" fontId="18" fillId="0" borderId="0" xfId="0" applyFont="1" applyProtection="1">
      <protection locked="0"/>
    </xf>
    <xf numFmtId="0" fontId="18" fillId="0" borderId="3" xfId="0" applyFont="1" applyBorder="1" applyAlignment="1">
      <alignment horizontal="justify" vertical="top" wrapText="1"/>
    </xf>
    <xf numFmtId="0" fontId="5" fillId="0" borderId="0" xfId="0" applyFont="1" applyBorder="1" applyAlignment="1">
      <alignment vertical="center" wrapText="1"/>
    </xf>
    <xf numFmtId="0" fontId="5" fillId="0" borderId="0" xfId="0" applyFont="1" applyFill="1" applyBorder="1" applyAlignment="1" applyProtection="1">
      <alignment horizontal="center" vertical="center"/>
      <protection hidden="1"/>
    </xf>
    <xf numFmtId="0" fontId="6" fillId="0" borderId="0" xfId="0" applyFont="1" applyAlignment="1" applyProtection="1">
      <alignment horizontal="justify" vertical="top" wrapText="1"/>
      <protection hidden="1"/>
    </xf>
    <xf numFmtId="0" fontId="6" fillId="0" borderId="0" xfId="0" applyFont="1" applyAlignment="1">
      <alignment horizontal="justify" vertical="top" wrapText="1"/>
    </xf>
    <xf numFmtId="0" fontId="5" fillId="0" borderId="0" xfId="0" applyFont="1" applyProtection="1">
      <protection hidden="1"/>
    </xf>
    <xf numFmtId="0" fontId="5" fillId="0" borderId="0" xfId="0" applyFont="1" applyAlignment="1" applyProtection="1">
      <alignment horizontal="left" wrapText="1"/>
      <protection hidden="1"/>
    </xf>
    <xf numFmtId="0" fontId="6" fillId="0" borderId="0" xfId="0" applyFont="1" applyProtection="1">
      <protection hidden="1"/>
    </xf>
    <xf numFmtId="0" fontId="6" fillId="0" borderId="0" xfId="0" applyFont="1" applyAlignment="1">
      <alignment horizontal="left" vertical="top" wrapText="1"/>
    </xf>
    <xf numFmtId="0" fontId="18" fillId="0" borderId="0" xfId="0" applyFont="1" applyAlignment="1">
      <alignment horizontal="left"/>
    </xf>
    <xf numFmtId="0" fontId="18" fillId="0" borderId="3" xfId="0" applyFont="1" applyBorder="1" applyAlignment="1">
      <alignment horizontal="left" vertical="top" wrapText="1"/>
    </xf>
    <xf numFmtId="0" fontId="5" fillId="0" borderId="0" xfId="0" applyFont="1" applyAlignment="1">
      <alignment horizontal="left" vertical="top" wrapText="1"/>
    </xf>
    <xf numFmtId="0" fontId="6" fillId="0" borderId="0" xfId="0" applyFont="1" applyAlignment="1" applyProtection="1">
      <alignment horizontal="left" vertical="top" wrapText="1"/>
      <protection hidden="1"/>
    </xf>
    <xf numFmtId="0" fontId="5" fillId="0" borderId="0" xfId="0" applyFont="1" applyAlignment="1" applyProtection="1">
      <alignment horizontal="left"/>
      <protection hidden="1"/>
    </xf>
    <xf numFmtId="0" fontId="6" fillId="0" borderId="0" xfId="0" applyFont="1" applyAlignment="1">
      <alignment horizontal="left"/>
    </xf>
    <xf numFmtId="0" fontId="18" fillId="0" borderId="0" xfId="0" applyFont="1" applyAlignment="1" applyProtection="1">
      <alignment horizontal="right"/>
      <protection locked="0"/>
    </xf>
    <xf numFmtId="49" fontId="5" fillId="2" borderId="0" xfId="0" applyNumberFormat="1" applyFont="1" applyFill="1" applyBorder="1" applyProtection="1">
      <protection locked="0" hidden="1"/>
    </xf>
    <xf numFmtId="0" fontId="12" fillId="0" borderId="0" xfId="0" applyFont="1" applyFill="1" applyBorder="1" applyProtection="1">
      <protection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49" fontId="2" fillId="2" borderId="0" xfId="1" applyNumberFormat="1" applyFont="1" applyFill="1" applyAlignment="1" applyProtection="1">
      <alignment vertical="center"/>
      <protection locked="0"/>
    </xf>
    <xf numFmtId="0" fontId="18" fillId="0" borderId="0" xfId="0" applyFont="1" applyAlignment="1" applyProtection="1">
      <alignment horizontal="justify" vertical="top" wrapText="1"/>
      <protection hidden="1"/>
    </xf>
    <xf numFmtId="0" fontId="18" fillId="0" borderId="0" xfId="0" applyFont="1" applyAlignment="1" applyProtection="1">
      <alignment wrapText="1"/>
      <protection hidden="1"/>
    </xf>
    <xf numFmtId="0" fontId="26" fillId="0" borderId="0" xfId="0" applyFont="1" applyProtection="1">
      <protection hidden="1"/>
    </xf>
    <xf numFmtId="0" fontId="0" fillId="4" borderId="0" xfId="0" applyFill="1" applyBorder="1" applyAlignment="1" applyProtection="1">
      <alignment horizontal="left"/>
      <protection hidden="1"/>
    </xf>
    <xf numFmtId="0" fontId="19" fillId="4" borderId="0" xfId="0" applyFont="1" applyFill="1" applyBorder="1" applyProtection="1">
      <protection hidden="1"/>
    </xf>
    <xf numFmtId="0" fontId="19" fillId="4" borderId="0" xfId="0" applyFont="1" applyFill="1" applyBorder="1" applyAlignment="1" applyProtection="1">
      <alignment vertical="center"/>
      <protection hidden="1"/>
    </xf>
    <xf numFmtId="0" fontId="6" fillId="4" borderId="0" xfId="0" applyFont="1" applyFill="1" applyBorder="1" applyAlignment="1" applyProtection="1">
      <alignment vertical="center"/>
      <protection hidden="1"/>
    </xf>
    <xf numFmtId="0" fontId="19" fillId="4" borderId="0" xfId="0" applyFont="1" applyFill="1" applyBorder="1" applyAlignment="1" applyProtection="1">
      <alignment horizontal="left" vertical="center"/>
      <protection hidden="1"/>
    </xf>
    <xf numFmtId="0" fontId="6" fillId="0" borderId="0" xfId="3"/>
    <xf numFmtId="0" fontId="6" fillId="0" borderId="0" xfId="3" applyFont="1"/>
    <xf numFmtId="0" fontId="6" fillId="0" borderId="0" xfId="3" applyProtection="1">
      <protection locked="0"/>
    </xf>
    <xf numFmtId="0" fontId="6" fillId="0" borderId="0" xfId="3" applyProtection="1">
      <protection locked="0" hidden="1"/>
    </xf>
    <xf numFmtId="0" fontId="23" fillId="0" borderId="0" xfId="3" applyFont="1"/>
    <xf numFmtId="0" fontId="6" fillId="0" borderId="0" xfId="3" applyFill="1"/>
    <xf numFmtId="0" fontId="5" fillId="0" borderId="0" xfId="3" applyFont="1" applyProtection="1">
      <protection hidden="1"/>
    </xf>
    <xf numFmtId="0" fontId="6" fillId="0" borderId="0" xfId="3" applyFont="1" applyProtection="1">
      <protection hidden="1"/>
    </xf>
    <xf numFmtId="0" fontId="5" fillId="0" borderId="0" xfId="3" applyFont="1" applyAlignment="1">
      <alignment horizontal="justify" vertical="top" wrapText="1"/>
    </xf>
    <xf numFmtId="0" fontId="6" fillId="0" borderId="0" xfId="3" applyFont="1" applyAlignment="1" applyProtection="1">
      <alignment horizontal="justify" vertical="top" wrapText="1"/>
      <protection hidden="1"/>
    </xf>
    <xf numFmtId="0" fontId="18" fillId="0" borderId="0" xfId="3" applyFont="1" applyAlignment="1">
      <alignment wrapText="1"/>
    </xf>
    <xf numFmtId="0" fontId="6" fillId="0" borderId="0" xfId="3" applyFont="1" applyAlignment="1" applyProtection="1">
      <alignment horizontal="left" vertical="top" wrapText="1"/>
      <protection hidden="1"/>
    </xf>
    <xf numFmtId="0" fontId="5" fillId="0" borderId="3" xfId="3" applyFont="1" applyBorder="1" applyAlignment="1" applyProtection="1">
      <alignment horizontal="justify" vertical="top" wrapText="1"/>
      <protection hidden="1"/>
    </xf>
    <xf numFmtId="0" fontId="5" fillId="0" borderId="0" xfId="3" applyFont="1" applyProtection="1">
      <protection locked="0" hidden="1"/>
    </xf>
    <xf numFmtId="0" fontId="6" fillId="0" borderId="4" xfId="3" applyFont="1" applyBorder="1" applyAlignment="1">
      <alignment vertical="top" wrapText="1"/>
    </xf>
    <xf numFmtId="0" fontId="30" fillId="0" borderId="0" xfId="0" applyFont="1" applyFill="1" applyBorder="1" applyProtection="1">
      <protection hidden="1"/>
    </xf>
    <xf numFmtId="0" fontId="6" fillId="0" borderId="0" xfId="0" applyFont="1" applyFill="1" applyAlignment="1" applyProtection="1">
      <alignment horizontal="justify" vertical="top" wrapText="1"/>
      <protection hidden="1"/>
    </xf>
    <xf numFmtId="0" fontId="5" fillId="0" borderId="0" xfId="0" applyFont="1" applyFill="1" applyBorder="1" applyProtection="1">
      <protection hidden="1"/>
    </xf>
    <xf numFmtId="0" fontId="5" fillId="0" borderId="0" xfId="0" applyFont="1" applyFill="1" applyBorder="1" applyAlignment="1" applyProtection="1">
      <alignment wrapText="1"/>
      <protection hidden="1"/>
    </xf>
    <xf numFmtId="0" fontId="5" fillId="0" borderId="0" xfId="0" applyFont="1" applyFill="1" applyBorder="1" applyAlignment="1" applyProtection="1">
      <alignment wrapText="1"/>
    </xf>
    <xf numFmtId="0" fontId="5" fillId="0" borderId="0" xfId="0" applyFont="1" applyFill="1" applyBorder="1" applyAlignment="1" applyProtection="1">
      <alignment horizontal="left" wrapText="1"/>
      <protection hidden="1"/>
    </xf>
    <xf numFmtId="0" fontId="5" fillId="0" borderId="0" xfId="0" applyFont="1" applyFill="1" applyBorder="1" applyAlignment="1" applyProtection="1">
      <alignment vertical="center" wrapText="1"/>
    </xf>
    <xf numFmtId="49" fontId="5" fillId="2" borderId="0" xfId="0" applyNumberFormat="1" applyFont="1" applyFill="1" applyBorder="1" applyAlignment="1" applyProtection="1">
      <alignment vertical="center"/>
      <protection locked="0"/>
    </xf>
    <xf numFmtId="0" fontId="26" fillId="0" borderId="0" xfId="0" applyFont="1" applyFill="1" applyBorder="1" applyAlignment="1" applyProtection="1">
      <alignment horizontal="center"/>
      <protection hidden="1"/>
    </xf>
    <xf numFmtId="0" fontId="5" fillId="0" borderId="0" xfId="0" applyFont="1" applyFill="1" applyBorder="1" applyAlignment="1" applyProtection="1">
      <alignment horizontal="center"/>
      <protection hidden="1"/>
    </xf>
    <xf numFmtId="0" fontId="5" fillId="4" borderId="0" xfId="0" applyFont="1" applyFill="1" applyBorder="1" applyAlignment="1" applyProtection="1">
      <alignment vertical="center" wrapText="1"/>
      <protection hidden="1"/>
    </xf>
    <xf numFmtId="0" fontId="5" fillId="4" borderId="0" xfId="0" applyFont="1" applyFill="1" applyBorder="1" applyAlignment="1" applyProtection="1">
      <alignment vertical="center"/>
      <protection hidden="1"/>
    </xf>
    <xf numFmtId="0" fontId="9" fillId="4" borderId="0" xfId="0" applyFont="1" applyFill="1" applyBorder="1" applyAlignment="1" applyProtection="1">
      <alignment vertical="center" wrapText="1"/>
      <protection hidden="1"/>
    </xf>
    <xf numFmtId="0" fontId="5" fillId="0" borderId="0" xfId="3" applyFont="1" applyAlignment="1" applyProtection="1">
      <alignment wrapText="1"/>
      <protection hidden="1"/>
    </xf>
    <xf numFmtId="0" fontId="6" fillId="0" borderId="0" xfId="3" applyFont="1" applyProtection="1">
      <protection locked="0" hidden="1"/>
    </xf>
    <xf numFmtId="0" fontId="6" fillId="0" borderId="3" xfId="3" applyFont="1" applyBorder="1" applyAlignment="1" applyProtection="1">
      <alignment horizontal="justify" vertical="top" wrapText="1"/>
      <protection hidden="1"/>
    </xf>
    <xf numFmtId="0" fontId="5" fillId="0" borderId="0" xfId="3" applyFont="1" applyAlignment="1" applyProtection="1">
      <alignment horizontal="justify" vertical="top" wrapText="1"/>
      <protection hidden="1"/>
    </xf>
    <xf numFmtId="0" fontId="6" fillId="0" borderId="0" xfId="3" applyFont="1" applyFill="1" applyAlignment="1" applyProtection="1">
      <alignment horizontal="justify" vertical="top" wrapText="1"/>
      <protection hidden="1"/>
    </xf>
    <xf numFmtId="0" fontId="5" fillId="0" borderId="0" xfId="3" applyFont="1" applyFill="1" applyProtection="1">
      <protection hidden="1"/>
    </xf>
    <xf numFmtId="0" fontId="6" fillId="0" borderId="0" xfId="3" applyFont="1" applyFill="1" applyAlignment="1" applyProtection="1">
      <alignment horizontal="left" vertical="top" wrapText="1"/>
      <protection hidden="1"/>
    </xf>
    <xf numFmtId="0" fontId="5" fillId="0" borderId="0" xfId="0" applyFont="1" applyFill="1" applyBorder="1" applyAlignment="1">
      <alignment vertical="center" wrapText="1"/>
    </xf>
    <xf numFmtId="0" fontId="31" fillId="0" borderId="0" xfId="0" applyFont="1" applyAlignment="1" applyProtection="1">
      <alignment horizontal="left"/>
      <protection hidden="1"/>
    </xf>
    <xf numFmtId="0" fontId="5" fillId="5" borderId="0" xfId="0" applyFont="1" applyFill="1" applyBorder="1" applyAlignment="1">
      <alignment vertical="center" wrapText="1"/>
    </xf>
    <xf numFmtId="0" fontId="18" fillId="0" borderId="0" xfId="3" applyFont="1"/>
    <xf numFmtId="0" fontId="18" fillId="0" borderId="0" xfId="3" applyFont="1" applyAlignment="1" applyProtection="1">
      <alignment horizontal="left"/>
      <protection locked="0"/>
    </xf>
    <xf numFmtId="0" fontId="18" fillId="0" borderId="0" xfId="3" applyFont="1" applyAlignment="1" applyProtection="1">
      <alignment horizontal="left"/>
      <protection hidden="1"/>
    </xf>
    <xf numFmtId="0" fontId="18" fillId="0" borderId="3" xfId="3" applyFont="1" applyBorder="1" applyAlignment="1">
      <alignment horizontal="justify" vertical="top" wrapText="1"/>
    </xf>
    <xf numFmtId="0" fontId="18" fillId="0" borderId="3" xfId="3" applyFont="1" applyBorder="1" applyAlignment="1">
      <alignment horizontal="left" vertical="top" wrapText="1"/>
    </xf>
    <xf numFmtId="0" fontId="18" fillId="0" borderId="0" xfId="3" applyFont="1" applyAlignment="1">
      <alignment horizontal="justify" vertical="top" wrapText="1"/>
    </xf>
    <xf numFmtId="0" fontId="18" fillId="0" borderId="0" xfId="3" applyFont="1" applyAlignment="1" applyProtection="1">
      <alignment wrapText="1"/>
      <protection hidden="1"/>
    </xf>
    <xf numFmtId="0" fontId="18" fillId="0" borderId="0" xfId="3" applyFont="1" applyAlignment="1" applyProtection="1">
      <alignment horizontal="left" wrapText="1"/>
      <protection hidden="1"/>
    </xf>
    <xf numFmtId="0" fontId="18" fillId="0" borderId="0" xfId="3" applyFont="1" applyAlignment="1">
      <alignment horizontal="left"/>
    </xf>
    <xf numFmtId="0" fontId="6" fillId="0" borderId="5" xfId="0" applyFont="1" applyBorder="1" applyAlignment="1" applyProtection="1">
      <alignment horizontal="left" wrapText="1"/>
    </xf>
    <xf numFmtId="0" fontId="6" fillId="0" borderId="5" xfId="0" applyFont="1" applyBorder="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6" fillId="0" borderId="0" xfId="0" applyFont="1" applyFill="1" applyAlignment="1" applyProtection="1">
      <alignment horizontal="left" wrapText="1"/>
    </xf>
    <xf numFmtId="0" fontId="6" fillId="0" borderId="0" xfId="0" applyFont="1" applyAlignment="1" applyProtection="1">
      <alignment horizontal="left" wrapText="1"/>
    </xf>
    <xf numFmtId="0" fontId="6" fillId="0" borderId="0" xfId="0" applyFont="1" applyAlignment="1" applyProtection="1">
      <alignment horizontal="left"/>
    </xf>
    <xf numFmtId="0" fontId="6" fillId="0" borderId="0" xfId="0" applyFont="1" applyFill="1" applyAlignment="1" applyProtection="1">
      <alignment horizontal="left"/>
    </xf>
    <xf numFmtId="0" fontId="10" fillId="0" borderId="0" xfId="0" applyFont="1" applyAlignment="1" applyProtection="1">
      <alignment horizontal="left" wrapText="1"/>
    </xf>
    <xf numFmtId="0" fontId="9" fillId="3" borderId="0" xfId="0" applyFont="1" applyFill="1" applyAlignment="1" applyProtection="1">
      <alignment horizontal="left"/>
    </xf>
    <xf numFmtId="0" fontId="5" fillId="0" borderId="0" xfId="0" applyFont="1" applyFill="1" applyAlignment="1" applyProtection="1">
      <alignment horizontal="left" wrapText="1"/>
    </xf>
    <xf numFmtId="0" fontId="9" fillId="3" borderId="0" xfId="0" applyFont="1" applyFill="1" applyAlignment="1" applyProtection="1">
      <alignment horizontal="left" wrapText="1"/>
    </xf>
    <xf numFmtId="0" fontId="5" fillId="3" borderId="0" xfId="0" applyFont="1" applyFill="1" applyAlignment="1" applyProtection="1">
      <alignment horizontal="left"/>
    </xf>
    <xf numFmtId="0" fontId="5" fillId="0" borderId="0" xfId="0" applyFont="1" applyFill="1" applyAlignment="1" applyProtection="1">
      <alignment horizontal="left"/>
    </xf>
    <xf numFmtId="0" fontId="5" fillId="3" borderId="0" xfId="0" applyFont="1" applyFill="1" applyAlignment="1" applyProtection="1">
      <alignment horizontal="left" wrapText="1"/>
    </xf>
    <xf numFmtId="0" fontId="15" fillId="3" borderId="0" xfId="0" applyFont="1" applyFill="1" applyAlignment="1" applyProtection="1">
      <alignment horizontal="left" wrapText="1"/>
    </xf>
    <xf numFmtId="0" fontId="9" fillId="3" borderId="5" xfId="0" applyFont="1" applyFill="1" applyBorder="1" applyAlignment="1" applyProtection="1">
      <alignment horizontal="left" wrapText="1"/>
    </xf>
    <xf numFmtId="0" fontId="5" fillId="3" borderId="5" xfId="0" applyFont="1" applyFill="1" applyBorder="1" applyAlignment="1" applyProtection="1">
      <alignment horizontal="left"/>
    </xf>
    <xf numFmtId="0" fontId="5" fillId="3" borderId="0" xfId="0" applyFont="1" applyFill="1" applyBorder="1" applyAlignment="1" applyProtection="1">
      <alignment horizontal="left"/>
    </xf>
    <xf numFmtId="0" fontId="5" fillId="0" borderId="0" xfId="0" applyFont="1" applyAlignment="1">
      <alignment horizontal="left" wrapText="1"/>
    </xf>
    <xf numFmtId="0" fontId="5" fillId="0" borderId="0" xfId="0"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19" fillId="4" borderId="0" xfId="0" applyFont="1" applyFill="1" applyBorder="1" applyAlignment="1" applyProtection="1">
      <alignment horizontal="left"/>
      <protection locked="0"/>
    </xf>
    <xf numFmtId="0" fontId="0" fillId="4" borderId="0" xfId="0" applyFill="1" applyBorder="1" applyAlignment="1" applyProtection="1">
      <alignment vertical="center" wrapText="1"/>
      <protection locked="0"/>
    </xf>
    <xf numFmtId="0" fontId="0" fillId="4" borderId="0" xfId="0" applyFill="1" applyBorder="1" applyAlignment="1" applyProtection="1">
      <alignment horizontal="left"/>
      <protection hidden="1"/>
    </xf>
    <xf numFmtId="0" fontId="5" fillId="4" borderId="0" xfId="0" applyFont="1" applyFill="1" applyBorder="1" applyAlignment="1" applyProtection="1">
      <alignment vertical="center" wrapText="1"/>
      <protection locked="0"/>
    </xf>
    <xf numFmtId="0" fontId="6" fillId="4" borderId="0" xfId="0" applyFont="1" applyFill="1" applyBorder="1" applyAlignment="1" applyProtection="1">
      <alignment horizontal="left"/>
      <protection hidden="1"/>
    </xf>
    <xf numFmtId="49" fontId="0" fillId="4" borderId="0" xfId="0" applyNumberFormat="1" applyFill="1" applyBorder="1" applyAlignment="1" applyProtection="1">
      <alignment horizontal="left" vertical="center" wrapText="1"/>
      <protection locked="0"/>
    </xf>
    <xf numFmtId="0" fontId="0" fillId="4" borderId="0" xfId="0" applyFill="1" applyBorder="1" applyAlignment="1" applyProtection="1">
      <alignment horizontal="center"/>
      <protection hidden="1"/>
    </xf>
    <xf numFmtId="44" fontId="32" fillId="0" borderId="0" xfId="5" applyFont="1" applyFill="1" applyBorder="1" applyAlignment="1" applyProtection="1">
      <alignment horizontal="left" vertical="center"/>
      <protection hidden="1"/>
    </xf>
    <xf numFmtId="49" fontId="0" fillId="4" borderId="0" xfId="0" applyNumberFormat="1" applyFill="1" applyBorder="1" applyAlignment="1" applyProtection="1">
      <alignment vertical="center" wrapText="1"/>
      <protection locked="0"/>
    </xf>
    <xf numFmtId="49" fontId="5" fillId="4" borderId="0" xfId="0" applyNumberFormat="1" applyFont="1" applyFill="1" applyBorder="1" applyAlignment="1" applyProtection="1">
      <alignment horizontal="left" vertical="center" wrapText="1"/>
      <protection locked="0"/>
    </xf>
    <xf numFmtId="0" fontId="22" fillId="0" borderId="0" xfId="0" applyFont="1" applyFill="1" applyBorder="1" applyAlignment="1" applyProtection="1">
      <alignment horizontal="left" vertical="center" wrapText="1"/>
      <protection hidden="1"/>
    </xf>
    <xf numFmtId="49" fontId="12" fillId="4" borderId="0" xfId="0" applyNumberFormat="1" applyFont="1" applyFill="1" applyBorder="1" applyAlignment="1" applyProtection="1">
      <alignment horizontal="left" vertical="center"/>
      <protection hidden="1"/>
    </xf>
    <xf numFmtId="49" fontId="12" fillId="4" borderId="0" xfId="0" applyNumberFormat="1" applyFont="1" applyFill="1" applyBorder="1" applyAlignment="1" applyProtection="1">
      <alignment horizontal="left" vertical="center"/>
      <protection locked="0"/>
    </xf>
    <xf numFmtId="0" fontId="8" fillId="0" borderId="0" xfId="0" applyFont="1" applyFill="1" applyBorder="1" applyAlignment="1" applyProtection="1">
      <alignment horizontal="left" vertical="center" wrapText="1"/>
      <protection hidden="1"/>
    </xf>
    <xf numFmtId="0" fontId="18"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6" fillId="0" borderId="0" xfId="0" applyFont="1" applyFill="1" applyBorder="1" applyAlignment="1" applyProtection="1">
      <alignment horizontal="left" vertical="center" wrapText="1"/>
      <protection hidden="1"/>
    </xf>
    <xf numFmtId="0" fontId="6" fillId="0" borderId="0" xfId="0" applyFont="1" applyFill="1" applyBorder="1" applyAlignment="1" applyProtection="1">
      <alignment horizontal="left" vertical="center"/>
      <protection hidden="1"/>
    </xf>
    <xf numFmtId="49" fontId="12" fillId="4" borderId="0" xfId="0" applyNumberFormat="1" applyFont="1" applyFill="1" applyBorder="1" applyAlignment="1" applyProtection="1">
      <alignment horizontal="left" vertical="center" wrapText="1"/>
      <protection locked="0"/>
    </xf>
    <xf numFmtId="0" fontId="0" fillId="4" borderId="0" xfId="0" applyFill="1" applyBorder="1" applyAlignment="1" applyProtection="1">
      <alignment horizontal="left" vertical="center"/>
      <protection hidden="1"/>
    </xf>
    <xf numFmtId="0" fontId="0" fillId="4" borderId="0" xfId="0" applyFill="1" applyBorder="1" applyAlignment="1" applyProtection="1">
      <alignment horizontal="left" vertical="center" wrapText="1"/>
      <protection locked="0"/>
    </xf>
    <xf numFmtId="0" fontId="2" fillId="0" borderId="0" xfId="1" applyFill="1" applyBorder="1" applyAlignment="1" applyProtection="1">
      <alignment horizontal="left"/>
      <protection hidden="1"/>
    </xf>
    <xf numFmtId="0" fontId="0" fillId="4" borderId="0" xfId="0" applyFill="1" applyBorder="1" applyAlignment="1" applyProtection="1">
      <alignment horizontal="left" vertical="center" wrapText="1"/>
      <protection hidden="1"/>
    </xf>
    <xf numFmtId="0" fontId="5" fillId="2" borderId="0" xfId="0" applyFont="1" applyFill="1" applyAlignment="1" applyProtection="1">
      <alignment horizontal="left"/>
      <protection locked="0"/>
    </xf>
    <xf numFmtId="0" fontId="10" fillId="0" borderId="0" xfId="6" applyFont="1" applyAlignment="1">
      <alignment horizontal="left"/>
    </xf>
    <xf numFmtId="0" fontId="6" fillId="3" borderId="0" xfId="6" applyFill="1" applyBorder="1"/>
    <xf numFmtId="0" fontId="6" fillId="3" borderId="0" xfId="6" applyFont="1" applyFill="1" applyBorder="1" applyAlignment="1">
      <alignment horizontal="left" wrapText="1"/>
    </xf>
    <xf numFmtId="0" fontId="6" fillId="3" borderId="0" xfId="6" applyFill="1" applyBorder="1" applyAlignment="1">
      <alignment horizontal="left" wrapText="1"/>
    </xf>
  </cellXfs>
  <cellStyles count="7">
    <cellStyle name="Hyperlink" xfId="1" builtinId="8"/>
    <cellStyle name="Hyperlink 2" xfId="2"/>
    <cellStyle name="Standard" xfId="0" builtinId="0"/>
    <cellStyle name="Standard 2" xfId="3"/>
    <cellStyle name="Standard 2 2" xfId="6"/>
    <cellStyle name="Standard 3" xfId="4"/>
    <cellStyle name="Währung" xfId="5" builtinId="4"/>
  </cellStyles>
  <dxfs count="82">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26"/>
        </patternFill>
      </fill>
    </dxf>
    <dxf>
      <fill>
        <patternFill>
          <bgColor indexed="26"/>
        </patternFill>
      </fill>
    </dxf>
    <dxf>
      <fill>
        <patternFill>
          <bgColor indexed="26"/>
        </patternFill>
      </fill>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theme" Target="theme/theme1.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18" fmlaLink="Fett!$B$1" fmlaRange="Fett!$B$3:$B$21" sel="19" val="0"/>
</file>

<file path=xl/ctrlProps/ctrlProp2.xml><?xml version="1.0" encoding="utf-8"?>
<formControlPr xmlns="http://schemas.microsoft.com/office/spreadsheetml/2009/9/main" objectType="Drop" dropLines="30" dropStyle="combo" dx="18" fmlaLink="HBSZ!$B$1" fmlaRange="HBSZ!$B$3:$B$7" sel="5" val="0"/>
</file>

<file path=xl/ctrlProps/ctrlProp3.xml><?xml version="1.0" encoding="utf-8"?>
<formControlPr xmlns="http://schemas.microsoft.com/office/spreadsheetml/2009/9/main" objectType="Drop" dropLines="30" dropStyle="combo" dx="18" fmlaLink="Buttersäure!$B$1" fmlaRange="Buttersäure!$B$3:$B$9" sel="7" val="0"/>
</file>

<file path=xl/ctrlProps/ctrlProp4.xml><?xml version="1.0" encoding="utf-8"?>
<formControlPr xmlns="http://schemas.microsoft.com/office/spreadsheetml/2009/9/main" objectType="Drop" dropLines="30" dropStyle="combo" dx="18" fmlaLink="BSME!$B$1" fmlaRange="BSME!$B$3:$B$19" sel="17" val="0"/>
</file>

<file path=xl/ctrlProps/ctrlProp5.xml><?xml version="1.0" encoding="utf-8"?>
<formControlPr xmlns="http://schemas.microsoft.com/office/spreadsheetml/2009/9/main" objectType="Drop" dropLines="30" dropStyle="combo" dx="18" fmlaLink="Benzoesäure!$B$1" fmlaRange="Benzoesäure!$B$3:$B$16" sel="14" val="0"/>
</file>

<file path=xl/ctrlProps/ctrlProp6.xml><?xml version="1.0" encoding="utf-8"?>
<formControlPr xmlns="http://schemas.microsoft.com/office/spreadsheetml/2009/9/main" objectType="Drop" dropLines="30" dropStyle="combo" dx="18" fmlaLink="Sorbinsäure!$B$1" fmlaRange="Sorbinsäure!$B$3:$B$16" sel="14" val="0"/>
</file>

<file path=xl/ctrlProps/ctrlProp7.xml><?xml version="1.0" encoding="utf-8"?>
<formControlPr xmlns="http://schemas.microsoft.com/office/spreadsheetml/2009/9/main" objectType="Drop" dropLines="15" dropStyle="combo" dx="18" fmlaLink="Teilnehmerdaten!$D$4" fmlaRange="Teilnehmerdaten!$G$5:$G$6" sel="2" val="0"/>
</file>

<file path=xl/ctrlProps/ctrlProp8.xml><?xml version="1.0" encoding="utf-8"?>
<formControlPr xmlns="http://schemas.microsoft.com/office/spreadsheetml/2009/9/main" objectType="Drop" dropLines="30" dropStyle="combo" dx="18" fmlaLink="Sacc_Ace_Aspar!$F$3" fmlaRange="Sacc_Ace_Aspar!$B$3:$B$21" sel="19" val="0"/>
</file>

<file path=xl/ctrlProps/ctrlProp9.xml><?xml version="1.0" encoding="utf-8"?>
<formControlPr xmlns="http://schemas.microsoft.com/office/spreadsheetml/2009/9/main" objectType="Drop" dropLines="30" dropStyle="combo" dx="18" fmlaLink="Cyclamat!$B$1" fmlaRange="Cyclamat!$B$3:$B$10" sel="8" val="0"/>
</file>

<file path=xl/ctrlProps/ctrlProp10.xml><?xml version="1.0" encoding="utf-8"?>
<formControlPr xmlns="http://schemas.microsoft.com/office/spreadsheetml/2009/9/main" objectType="Drop" dropLines="30" dropStyle="combo" dx="18" fmlaLink="Citronensäure!$B$1" fmlaRange="Citronensäure!$B$3:$B$16" sel="14" val="0"/>
</file>

<file path=xl/ctrlProps/ctrlProp11.xml><?xml version="1.0" encoding="utf-8"?>
<formControlPr xmlns="http://schemas.microsoft.com/office/spreadsheetml/2009/9/main" objectType="Drop" dropStyle="combo" dx="18" fmlaLink="As!$B$2" fmlaRange="As!$B$3:$B$9" sel="7" val="0"/>
</file>

<file path=xl/ctrlProps/ctrlProp12.xml><?xml version="1.0" encoding="utf-8"?>
<formControlPr xmlns="http://schemas.microsoft.com/office/spreadsheetml/2009/9/main" objectType="Drop" dropLines="20" dropStyle="combo" dx="18" fmlaLink="As!$B$12" fmlaRange="As!$B$13:$B$24" sel="12" val="0"/>
</file>

<file path=xl/ctrlProps/ctrlProp13.xml><?xml version="1.0" encoding="utf-8"?>
<formControlPr xmlns="http://schemas.microsoft.com/office/spreadsheetml/2009/9/main" objectType="Drop" dropStyle="combo" dx="18" fmlaLink="As!$B$27" fmlaRange="As!$B$28:$B$33" sel="6" val="0"/>
</file>

<file path=xl/ctrlProps/ctrlProp14.xml><?xml version="1.0" encoding="utf-8"?>
<formControlPr xmlns="http://schemas.microsoft.com/office/spreadsheetml/2009/9/main" objectType="Drop" dropStyle="combo" dx="18" fmlaLink="As!$C$27" fmlaRange="As!$C$28:$C$33" sel="6" val="0"/>
</file>

<file path=xl/ctrlProps/ctrlProp15.xml><?xml version="1.0" encoding="utf-8"?>
<formControlPr xmlns="http://schemas.microsoft.com/office/spreadsheetml/2009/9/main" objectType="Drop" dropStyle="combo" dx="18" fmlaLink="As!$B$36" fmlaRange="As!$B$37:$B$40" sel="4" val="0"/>
</file>

<file path=xl/ctrlProps/ctrlProp16.xml><?xml version="1.0" encoding="utf-8"?>
<formControlPr xmlns="http://schemas.microsoft.com/office/spreadsheetml/2009/9/main" objectType="Drop" dropLines="50" dropStyle="combo" dx="18" fmlaLink="As!$B$43" fmlaRange="As!$B$44:$B$55" sel="12" val="0"/>
</file>

<file path=xl/ctrlProps/ctrlProp17.xml><?xml version="1.0" encoding="utf-8"?>
<formControlPr xmlns="http://schemas.microsoft.com/office/spreadsheetml/2009/9/main" objectType="Drop" dropLines="35" dropStyle="combo" dx="18" fmlaLink="As!$B$58" fmlaRange="As!$B$59:$B$78" sel="20" val="0"/>
</file>

<file path=xl/ctrlProps/ctrlProp18.xml><?xml version="1.0" encoding="utf-8"?>
<formControlPr xmlns="http://schemas.microsoft.com/office/spreadsheetml/2009/9/main" objectType="Drop" dropLines="30" dropStyle="combo" dx="18" fmlaLink="Iod!$B$1" fmlaRange="Iod!$B$3:$B$13" sel="11" val="0"/>
</file>

<file path=xl/ctrlProps/ctrlProp19.xml><?xml version="1.0" encoding="utf-8"?>
<formControlPr xmlns="http://schemas.microsoft.com/office/spreadsheetml/2009/9/main" objectType="Drop" dropLines="15" dropStyle="combo" dx="18" fmlaLink="Iod!$C$22" fmlaRange="Iod!$B$22:$B$23" val="0"/>
</file>

<file path=xl/ctrlProps/ctrlProp20.xml><?xml version="1.0" encoding="utf-8"?>
<formControlPr xmlns="http://schemas.microsoft.com/office/spreadsheetml/2009/9/main" objectType="Drop" dropLines="15" dropStyle="combo" dx="18" fmlaLink="Iod!$C$24" fmlaRange="Iod!$B$24:$B$25" val="0"/>
</file>

<file path=xl/ctrlProps/ctrlProp21.xml><?xml version="1.0" encoding="utf-8"?>
<formControlPr xmlns="http://schemas.microsoft.com/office/spreadsheetml/2009/9/main" objectType="Drop" dropLines="15" dropStyle="combo" dx="18" fmlaLink="Iod!$C$26" fmlaRange="Iod!$B$26:$B$27" val="0"/>
</file>

<file path=xl/ctrlProps/ctrlProp22.xml><?xml version="1.0" encoding="utf-8"?>
<formControlPr xmlns="http://schemas.microsoft.com/office/spreadsheetml/2009/9/main" objectType="Drop" dropLines="15" dropStyle="combo" dx="18" fmlaLink="Iod!$C$28" fmlaRange="Iod!$B$28:$B$29" val="0"/>
</file>

<file path=xl/ctrlProps/ctrlProp23.xml><?xml version="1.0" encoding="utf-8"?>
<formControlPr xmlns="http://schemas.microsoft.com/office/spreadsheetml/2009/9/main" objectType="Drop" dropLines="30" dropStyle="combo" dx="18" fmlaLink="'Xylit-Erythrit'!$D$2" fmlaRange="'Xylit-Erythrit'!$B$3:$B$13" sel="11" val="0"/>
</file>

<file path=xl/ctrlProps/ctrlProp24.xml><?xml version="1.0" encoding="utf-8"?>
<formControlPr xmlns="http://schemas.microsoft.com/office/spreadsheetml/2009/9/main" objectType="Drop" dropLines="30" dropStyle="combo" dx="18" fmlaLink="'Xylit-Erythrit'!$E$2" fmlaRange="'Xylit-Erythrit'!$B$3:$B$13" sel="11" val="0"/>
</file>

<file path=xl/ctrlProps/ctrlProp25.xml><?xml version="1.0" encoding="utf-8"?>
<formControlPr xmlns="http://schemas.microsoft.com/office/spreadsheetml/2009/9/main" objectType="Drop" dropLines="30" dropStyle="combo" dx="18" fmlaLink="Glutaminsre!$B$1" fmlaRange="Glutaminsre!$B$3:$B$18" sel="16" val="0"/>
</file>

<file path=xl/ctrlProps/ctrlProp26.xml><?xml version="1.0" encoding="utf-8"?>
<formControlPr xmlns="http://schemas.microsoft.com/office/spreadsheetml/2009/9/main" objectType="Drop" dropLines="30" dropStyle="combo" dx="18" fmlaLink="Stevio!$D$2" fmlaRange="Stevio!$B$3:$B$6" sel="4" val="0"/>
</file>

<file path=xl/ctrlProps/ctrlProp27.xml><?xml version="1.0" encoding="utf-8"?>
<formControlPr xmlns="http://schemas.microsoft.com/office/spreadsheetml/2009/9/main" objectType="Drop" dropLines="30" dropStyle="combo" dx="18" fmlaLink="Stevio!$E$2" fmlaRange="Stevio!$B$3:$B$6" sel="4" val="0"/>
</file>

<file path=xl/ctrlProps/ctrlProp28.xml><?xml version="1.0" encoding="utf-8"?>
<formControlPr xmlns="http://schemas.microsoft.com/office/spreadsheetml/2009/9/main" objectType="Drop" dropLines="30" dropStyle="combo" dx="18" fmlaLink="'pH-Wert'!$B$1" fmlaRange="'pH-Wert'!$B$3:$B$10" sel="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658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41</xdr:row>
          <xdr:rowOff>0</xdr:rowOff>
        </xdr:from>
        <xdr:to>
          <xdr:col>7</xdr:col>
          <xdr:colOff>224287</xdr:colOff>
          <xdr:row>41</xdr:row>
          <xdr:rowOff>207034</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34506</xdr:rowOff>
        </xdr:from>
        <xdr:to>
          <xdr:col>7</xdr:col>
          <xdr:colOff>232913</xdr:colOff>
          <xdr:row>43</xdr:row>
          <xdr:rowOff>232913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46</xdr:row>
          <xdr:rowOff>34506</xdr:rowOff>
        </xdr:from>
        <xdr:to>
          <xdr:col>7</xdr:col>
          <xdr:colOff>232913</xdr:colOff>
          <xdr:row>46</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49</xdr:row>
          <xdr:rowOff>34506</xdr:rowOff>
        </xdr:from>
        <xdr:to>
          <xdr:col>7</xdr:col>
          <xdr:colOff>232913</xdr:colOff>
          <xdr:row>49</xdr:row>
          <xdr:rowOff>232913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34506</xdr:rowOff>
        </xdr:from>
        <xdr:to>
          <xdr:col>7</xdr:col>
          <xdr:colOff>232913</xdr:colOff>
          <xdr:row>52</xdr:row>
          <xdr:rowOff>232913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34506</xdr:rowOff>
        </xdr:from>
        <xdr:to>
          <xdr:col>7</xdr:col>
          <xdr:colOff>232913</xdr:colOff>
          <xdr:row>54</xdr:row>
          <xdr:rowOff>232913</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25879</xdr:colOff>
          <xdr:row>14</xdr:row>
          <xdr:rowOff>129396</xdr:rowOff>
        </xdr:from>
        <xdr:to>
          <xdr:col>6</xdr:col>
          <xdr:colOff>888521</xdr:colOff>
          <xdr:row>14</xdr:row>
          <xdr:rowOff>405442</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66</xdr:row>
          <xdr:rowOff>34506</xdr:rowOff>
        </xdr:from>
        <xdr:to>
          <xdr:col>7</xdr:col>
          <xdr:colOff>232913</xdr:colOff>
          <xdr:row>66</xdr:row>
          <xdr:rowOff>232913</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68</xdr:row>
          <xdr:rowOff>34506</xdr:rowOff>
        </xdr:from>
        <xdr:to>
          <xdr:col>7</xdr:col>
          <xdr:colOff>232913</xdr:colOff>
          <xdr:row>68</xdr:row>
          <xdr:rowOff>232913</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70</xdr:row>
          <xdr:rowOff>34506</xdr:rowOff>
        </xdr:from>
        <xdr:to>
          <xdr:col>7</xdr:col>
          <xdr:colOff>232913</xdr:colOff>
          <xdr:row>70</xdr:row>
          <xdr:rowOff>232913</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84</xdr:row>
          <xdr:rowOff>43132</xdr:rowOff>
        </xdr:from>
        <xdr:to>
          <xdr:col>2</xdr:col>
          <xdr:colOff>146649</xdr:colOff>
          <xdr:row>84</xdr:row>
          <xdr:rowOff>258792</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86</xdr:row>
          <xdr:rowOff>34506</xdr:rowOff>
        </xdr:from>
        <xdr:to>
          <xdr:col>3</xdr:col>
          <xdr:colOff>759125</xdr:colOff>
          <xdr:row>86</xdr:row>
          <xdr:rowOff>241540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88</xdr:row>
          <xdr:rowOff>34506</xdr:rowOff>
        </xdr:from>
        <xdr:to>
          <xdr:col>3</xdr:col>
          <xdr:colOff>759125</xdr:colOff>
          <xdr:row>88</xdr:row>
          <xdr:rowOff>241540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89</xdr:row>
          <xdr:rowOff>34506</xdr:rowOff>
        </xdr:from>
        <xdr:to>
          <xdr:col>3</xdr:col>
          <xdr:colOff>759125</xdr:colOff>
          <xdr:row>89</xdr:row>
          <xdr:rowOff>241540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91</xdr:row>
          <xdr:rowOff>34506</xdr:rowOff>
        </xdr:from>
        <xdr:to>
          <xdr:col>3</xdr:col>
          <xdr:colOff>759125</xdr:colOff>
          <xdr:row>91</xdr:row>
          <xdr:rowOff>241540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93</xdr:row>
          <xdr:rowOff>43132</xdr:rowOff>
        </xdr:from>
        <xdr:to>
          <xdr:col>3</xdr:col>
          <xdr:colOff>759125</xdr:colOff>
          <xdr:row>93</xdr:row>
          <xdr:rowOff>258792</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95</xdr:row>
          <xdr:rowOff>43132</xdr:rowOff>
        </xdr:from>
        <xdr:to>
          <xdr:col>5</xdr:col>
          <xdr:colOff>1000664</xdr:colOff>
          <xdr:row>95</xdr:row>
          <xdr:rowOff>258792</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97</xdr:row>
          <xdr:rowOff>34506</xdr:rowOff>
        </xdr:from>
        <xdr:to>
          <xdr:col>7</xdr:col>
          <xdr:colOff>232913</xdr:colOff>
          <xdr:row>97</xdr:row>
          <xdr:rowOff>232913</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99</xdr:row>
          <xdr:rowOff>8626</xdr:rowOff>
        </xdr:from>
        <xdr:to>
          <xdr:col>3</xdr:col>
          <xdr:colOff>319177</xdr:colOff>
          <xdr:row>99</xdr:row>
          <xdr:rowOff>224287</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414068</xdr:colOff>
          <xdr:row>99</xdr:row>
          <xdr:rowOff>8626</xdr:rowOff>
        </xdr:from>
        <xdr:to>
          <xdr:col>4</xdr:col>
          <xdr:colOff>552091</xdr:colOff>
          <xdr:row>99</xdr:row>
          <xdr:rowOff>224287</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655608</xdr:colOff>
          <xdr:row>99</xdr:row>
          <xdr:rowOff>8626</xdr:rowOff>
        </xdr:from>
        <xdr:to>
          <xdr:col>5</xdr:col>
          <xdr:colOff>793630</xdr:colOff>
          <xdr:row>99</xdr:row>
          <xdr:rowOff>224287</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99</xdr:row>
          <xdr:rowOff>17253</xdr:rowOff>
        </xdr:from>
        <xdr:to>
          <xdr:col>7</xdr:col>
          <xdr:colOff>207034</xdr:colOff>
          <xdr:row>99</xdr:row>
          <xdr:rowOff>232913</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62</xdr:row>
          <xdr:rowOff>34506</xdr:rowOff>
        </xdr:from>
        <xdr:to>
          <xdr:col>7</xdr:col>
          <xdr:colOff>232913</xdr:colOff>
          <xdr:row>62</xdr:row>
          <xdr:rowOff>232913</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64</xdr:row>
          <xdr:rowOff>34506</xdr:rowOff>
        </xdr:from>
        <xdr:to>
          <xdr:col>7</xdr:col>
          <xdr:colOff>232913</xdr:colOff>
          <xdr:row>64</xdr:row>
          <xdr:rowOff>232913</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72</xdr:row>
          <xdr:rowOff>34506</xdr:rowOff>
        </xdr:from>
        <xdr:to>
          <xdr:col>7</xdr:col>
          <xdr:colOff>232913</xdr:colOff>
          <xdr:row>72</xdr:row>
          <xdr:rowOff>232913</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74</xdr:row>
          <xdr:rowOff>34506</xdr:rowOff>
        </xdr:from>
        <xdr:to>
          <xdr:col>7</xdr:col>
          <xdr:colOff>232913</xdr:colOff>
          <xdr:row>74</xdr:row>
          <xdr:rowOff>232913</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76</xdr:row>
          <xdr:rowOff>34506</xdr:rowOff>
        </xdr:from>
        <xdr:to>
          <xdr:col>7</xdr:col>
          <xdr:colOff>232913</xdr:colOff>
          <xdr:row>76</xdr:row>
          <xdr:rowOff>232913</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78</xdr:row>
          <xdr:rowOff>34506</xdr:rowOff>
        </xdr:from>
        <xdr:to>
          <xdr:col>7</xdr:col>
          <xdr:colOff>232913</xdr:colOff>
          <xdr:row>78</xdr:row>
          <xdr:rowOff>232913</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19/ungesch&#252;tzt/2019-43-ungesch&#252;tz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Gesamtasche"/>
      <sheetName val="Säureunlösliche Asche"/>
      <sheetName val="Wasser"/>
      <sheetName val="Etherisches_OeL"/>
      <sheetName val="Curcumin"/>
      <sheetName val="Thymol"/>
      <sheetName val="Carvacrol"/>
      <sheetName val="Gingerol"/>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Larissa">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omments" Target="../comments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8"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29" customWidth="1"/>
    <col min="3" max="3" width="30.5" style="29" customWidth="1"/>
    <col min="4" max="16384" width="11.5" style="29"/>
  </cols>
  <sheetData>
    <row r="1" spans="1:3" ht="30.75" customHeight="1" x14ac:dyDescent="0.25">
      <c r="A1" s="125" t="s">
        <v>51</v>
      </c>
      <c r="B1" s="126"/>
      <c r="C1" s="126"/>
    </row>
    <row r="2" spans="1:3" ht="51.8" customHeight="1" x14ac:dyDescent="0.25">
      <c r="A2" s="128" t="s">
        <v>67</v>
      </c>
      <c r="B2" s="129"/>
      <c r="C2" s="129"/>
    </row>
    <row r="3" spans="1:3" ht="74.25" customHeight="1" x14ac:dyDescent="0.25">
      <c r="A3" s="127" t="s">
        <v>89</v>
      </c>
      <c r="B3" s="127"/>
      <c r="C3" s="127"/>
    </row>
    <row r="4" spans="1:3" ht="80.349999999999994" customHeight="1" x14ac:dyDescent="0.35">
      <c r="A4" s="127" t="s">
        <v>93</v>
      </c>
      <c r="B4" s="130"/>
      <c r="C4" s="130"/>
    </row>
    <row r="5" spans="1:3" ht="30.25" customHeight="1" x14ac:dyDescent="0.3">
      <c r="A5" s="131"/>
      <c r="B5" s="131"/>
      <c r="C5" s="131"/>
    </row>
    <row r="6" spans="1:3" ht="30.25" customHeight="1" x14ac:dyDescent="0.25">
      <c r="A6" s="30" t="s">
        <v>52</v>
      </c>
    </row>
    <row r="7" spans="1:3" ht="54" customHeight="1" x14ac:dyDescent="0.25">
      <c r="A7" s="123" t="s">
        <v>53</v>
      </c>
      <c r="B7" s="124"/>
      <c r="C7" s="124"/>
    </row>
    <row r="9" spans="1:3" x14ac:dyDescent="0.25">
      <c r="A9" s="31" t="s">
        <v>54</v>
      </c>
      <c r="B9" s="31" t="s">
        <v>55</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28">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130" zoomScaleNormal="130" workbookViewId="0"/>
  </sheetViews>
  <sheetFormatPr baseColWidth="10" defaultColWidth="11.5" defaultRowHeight="14.3" x14ac:dyDescent="0.25"/>
  <cols>
    <col min="1" max="16384" width="11.5" style="66"/>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32" t="s">
        <v>49</v>
      </c>
      <c r="B1" s="132"/>
      <c r="C1" s="132"/>
    </row>
    <row r="2" spans="1:5" ht="54" customHeight="1" x14ac:dyDescent="0.25">
      <c r="A2" s="133" t="s">
        <v>79</v>
      </c>
      <c r="B2" s="133"/>
      <c r="C2" s="133"/>
    </row>
    <row r="3" spans="1:5" ht="98.35" customHeight="1" x14ac:dyDescent="0.25">
      <c r="A3" s="137" t="s">
        <v>43</v>
      </c>
      <c r="B3" s="137"/>
      <c r="C3" s="137"/>
    </row>
    <row r="4" spans="1:5" ht="39.9" customHeight="1" x14ac:dyDescent="0.25">
      <c r="A4" s="138" t="s">
        <v>50</v>
      </c>
      <c r="B4" s="138"/>
      <c r="C4" s="138"/>
    </row>
    <row r="5" spans="1:5" ht="96.8" customHeight="1" x14ac:dyDescent="0.25">
      <c r="A5" s="134" t="s">
        <v>80</v>
      </c>
      <c r="B5" s="135"/>
      <c r="C5" s="135"/>
    </row>
    <row r="6" spans="1:5" ht="96.8" customHeight="1" x14ac:dyDescent="0.25">
      <c r="A6" s="134" t="s">
        <v>81</v>
      </c>
      <c r="B6" s="137"/>
      <c r="C6" s="137"/>
    </row>
    <row r="7" spans="1:5" ht="117.7" customHeight="1" x14ac:dyDescent="0.25">
      <c r="A7" s="133" t="s">
        <v>82</v>
      </c>
      <c r="B7" s="136"/>
      <c r="C7" s="136"/>
      <c r="E7" s="6"/>
    </row>
    <row r="8" spans="1:5" ht="66.75" customHeight="1" x14ac:dyDescent="0.25">
      <c r="A8" s="139" t="s">
        <v>22</v>
      </c>
      <c r="B8" s="140"/>
      <c r="C8" s="141"/>
      <c r="E8" s="6"/>
    </row>
    <row r="9" spans="1:5" ht="31.25" x14ac:dyDescent="0.25">
      <c r="A9" s="7" t="s">
        <v>42</v>
      </c>
      <c r="B9" s="7" t="s">
        <v>46</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28">
        <v>7.8</v>
      </c>
    </row>
    <row r="14" spans="1:5" ht="23.95" hidden="1" customHeight="1" x14ac:dyDescent="0.25">
      <c r="A14" s="137"/>
      <c r="B14" s="135"/>
      <c r="C14" s="135"/>
    </row>
    <row r="15" spans="1:5" ht="126" customHeight="1" x14ac:dyDescent="0.25">
      <c r="A15" s="133" t="s">
        <v>83</v>
      </c>
      <c r="B15" s="133"/>
      <c r="C15" s="133"/>
    </row>
    <row r="16" spans="1:5" ht="84.25" customHeight="1" x14ac:dyDescent="0.25">
      <c r="A16" s="133" t="s">
        <v>84</v>
      </c>
      <c r="B16" s="133"/>
      <c r="C16" s="133"/>
    </row>
    <row r="17" spans="1:3" ht="50.1" customHeight="1" x14ac:dyDescent="0.25">
      <c r="A17" s="137" t="s">
        <v>85</v>
      </c>
      <c r="B17" s="135"/>
      <c r="C17" s="135"/>
    </row>
    <row r="18" spans="1:3" ht="80.349999999999994" customHeight="1" x14ac:dyDescent="0.25">
      <c r="A18" s="137" t="s">
        <v>21</v>
      </c>
      <c r="B18" s="135"/>
      <c r="C18" s="135"/>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42" t="s">
        <v>26</v>
      </c>
      <c r="B2" s="143"/>
      <c r="C2" s="143"/>
    </row>
    <row r="3" spans="1:4" ht="59.3" customHeight="1" x14ac:dyDescent="0.25">
      <c r="A3" s="142" t="s">
        <v>27</v>
      </c>
      <c r="B3" s="143"/>
      <c r="C3" s="143"/>
    </row>
    <row r="4" spans="1:4" ht="108" customHeight="1" x14ac:dyDescent="0.25">
      <c r="A4" s="142" t="s">
        <v>28</v>
      </c>
      <c r="B4" s="143"/>
      <c r="C4" s="143"/>
    </row>
    <row r="5" spans="1:4" ht="154.55000000000001" customHeight="1" x14ac:dyDescent="0.25">
      <c r="A5" s="142" t="s">
        <v>29</v>
      </c>
      <c r="B5" s="142"/>
      <c r="C5" s="142"/>
    </row>
    <row r="6" spans="1:4" ht="141.80000000000001" customHeight="1" x14ac:dyDescent="0.25">
      <c r="A6" s="142" t="s">
        <v>30</v>
      </c>
      <c r="B6" s="142"/>
      <c r="C6" s="142"/>
    </row>
    <row r="7" spans="1:4" ht="194.95" customHeight="1" x14ac:dyDescent="0.25">
      <c r="A7" s="142" t="s">
        <v>31</v>
      </c>
      <c r="B7" s="143"/>
      <c r="C7" s="143"/>
    </row>
    <row r="8" spans="1:4" ht="79.5" customHeight="1" x14ac:dyDescent="0.25">
      <c r="A8" s="142" t="s">
        <v>63</v>
      </c>
      <c r="B8" s="143"/>
      <c r="C8" s="143"/>
    </row>
    <row r="9" spans="1:4" x14ac:dyDescent="0.25">
      <c r="A9" s="143"/>
      <c r="B9" s="143"/>
      <c r="C9" s="143"/>
    </row>
    <row r="10" spans="1:4" x14ac:dyDescent="0.25">
      <c r="A10" s="143"/>
      <c r="B10" s="143"/>
      <c r="C10" s="143"/>
    </row>
    <row r="11" spans="1:4" x14ac:dyDescent="0.25">
      <c r="A11" s="143"/>
      <c r="B11" s="143"/>
      <c r="C11" s="143"/>
    </row>
    <row r="12" spans="1:4" x14ac:dyDescent="0.25">
      <c r="A12" s="143"/>
      <c r="B12" s="143"/>
      <c r="C12" s="143"/>
    </row>
    <row r="13" spans="1:4" x14ac:dyDescent="0.25">
      <c r="A13" s="143"/>
      <c r="B13" s="143"/>
      <c r="C13" s="143"/>
    </row>
    <row r="14" spans="1:4" x14ac:dyDescent="0.25">
      <c r="A14" s="143"/>
      <c r="B14" s="143"/>
      <c r="C14" s="143"/>
    </row>
    <row r="15" spans="1:4" x14ac:dyDescent="0.25">
      <c r="A15" s="143"/>
      <c r="B15" s="143"/>
      <c r="C15" s="143"/>
    </row>
    <row r="16" spans="1:4" x14ac:dyDescent="0.25">
      <c r="A16" s="143"/>
      <c r="B16" s="143"/>
      <c r="C16" s="143"/>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4.3" x14ac:dyDescent="0.25"/>
  <cols>
    <col min="1" max="3" width="27.625" style="29" customWidth="1"/>
    <col min="4" max="16384" width="11.5" style="29"/>
  </cols>
  <sheetData>
    <row r="1" spans="1:3" ht="15.65" x14ac:dyDescent="0.25">
      <c r="A1" s="126" t="s">
        <v>65</v>
      </c>
      <c r="B1" s="126"/>
      <c r="C1" s="126"/>
    </row>
    <row r="2" spans="1:3" ht="79.5" customHeight="1" x14ac:dyDescent="0.25">
      <c r="A2" s="128" t="s">
        <v>71</v>
      </c>
      <c r="B2" s="129"/>
      <c r="C2" s="129"/>
    </row>
    <row r="3" spans="1:3" ht="66.25" customHeight="1" x14ac:dyDescent="0.25">
      <c r="A3" s="128" t="s">
        <v>86</v>
      </c>
      <c r="B3" s="129"/>
      <c r="C3" s="129"/>
    </row>
    <row r="4" spans="1:3" ht="60.8" customHeight="1" x14ac:dyDescent="0.25">
      <c r="A4" s="128" t="s">
        <v>66</v>
      </c>
      <c r="B4" s="129"/>
      <c r="C4" s="129"/>
    </row>
    <row r="5" spans="1:3" ht="50.1" customHeight="1" x14ac:dyDescent="0.25">
      <c r="A5" s="128" t="s">
        <v>87</v>
      </c>
      <c r="B5" s="128"/>
      <c r="C5" s="128"/>
    </row>
    <row r="6" spans="1:3" ht="80.150000000000006" customHeight="1" x14ac:dyDescent="0.25">
      <c r="A6" s="128" t="s">
        <v>88</v>
      </c>
      <c r="B6" s="129"/>
      <c r="C6" s="129"/>
    </row>
    <row r="7" spans="1:3" ht="65.05" customHeight="1" x14ac:dyDescent="0.25">
      <c r="A7" s="128" t="s">
        <v>92</v>
      </c>
      <c r="B7" s="129"/>
      <c r="C7" s="129"/>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74" customWidth="1"/>
    <col min="9" max="256" width="11.5" style="174"/>
    <col min="257" max="264" width="10.625" style="174" customWidth="1"/>
    <col min="265" max="512" width="11.5" style="174"/>
    <col min="513" max="520" width="10.625" style="174" customWidth="1"/>
    <col min="521" max="768" width="11.5" style="174"/>
    <col min="769" max="776" width="10.625" style="174" customWidth="1"/>
    <col min="777" max="1024" width="11.5" style="174"/>
    <col min="1025" max="1032" width="10.625" style="174" customWidth="1"/>
    <col min="1033" max="1280" width="11.5" style="174"/>
    <col min="1281" max="1288" width="10.625" style="174" customWidth="1"/>
    <col min="1289" max="1536" width="11.5" style="174"/>
    <col min="1537" max="1544" width="10.625" style="174" customWidth="1"/>
    <col min="1545" max="1792" width="11.5" style="174"/>
    <col min="1793" max="1800" width="10.625" style="174" customWidth="1"/>
    <col min="1801" max="2048" width="11.5" style="174"/>
    <col min="2049" max="2056" width="10.625" style="174" customWidth="1"/>
    <col min="2057" max="2304" width="11.5" style="174"/>
    <col min="2305" max="2312" width="10.625" style="174" customWidth="1"/>
    <col min="2313" max="2560" width="11.5" style="174"/>
    <col min="2561" max="2568" width="10.625" style="174" customWidth="1"/>
    <col min="2569" max="2816" width="11.5" style="174"/>
    <col min="2817" max="2824" width="10.625" style="174" customWidth="1"/>
    <col min="2825" max="3072" width="11.5" style="174"/>
    <col min="3073" max="3080" width="10.625" style="174" customWidth="1"/>
    <col min="3081" max="3328" width="11.5" style="174"/>
    <col min="3329" max="3336" width="10.625" style="174" customWidth="1"/>
    <col min="3337" max="3584" width="11.5" style="174"/>
    <col min="3585" max="3592" width="10.625" style="174" customWidth="1"/>
    <col min="3593" max="3840" width="11.5" style="174"/>
    <col min="3841" max="3848" width="10.625" style="174" customWidth="1"/>
    <col min="3849" max="4096" width="11.5" style="174"/>
    <col min="4097" max="4104" width="10.625" style="174" customWidth="1"/>
    <col min="4105" max="4352" width="11.5" style="174"/>
    <col min="4353" max="4360" width="10.625" style="174" customWidth="1"/>
    <col min="4361" max="4608" width="11.5" style="174"/>
    <col min="4609" max="4616" width="10.625" style="174" customWidth="1"/>
    <col min="4617" max="4864" width="11.5" style="174"/>
    <col min="4865" max="4872" width="10.625" style="174" customWidth="1"/>
    <col min="4873" max="5120" width="11.5" style="174"/>
    <col min="5121" max="5128" width="10.625" style="174" customWidth="1"/>
    <col min="5129" max="5376" width="11.5" style="174"/>
    <col min="5377" max="5384" width="10.625" style="174" customWidth="1"/>
    <col min="5385" max="5632" width="11.5" style="174"/>
    <col min="5633" max="5640" width="10.625" style="174" customWidth="1"/>
    <col min="5641" max="5888" width="11.5" style="174"/>
    <col min="5889" max="5896" width="10.625" style="174" customWidth="1"/>
    <col min="5897" max="6144" width="11.5" style="174"/>
    <col min="6145" max="6152" width="10.625" style="174" customWidth="1"/>
    <col min="6153" max="6400" width="11.5" style="174"/>
    <col min="6401" max="6408" width="10.625" style="174" customWidth="1"/>
    <col min="6409" max="6656" width="11.5" style="174"/>
    <col min="6657" max="6664" width="10.625" style="174" customWidth="1"/>
    <col min="6665" max="6912" width="11.5" style="174"/>
    <col min="6913" max="6920" width="10.625" style="174" customWidth="1"/>
    <col min="6921" max="7168" width="11.5" style="174"/>
    <col min="7169" max="7176" width="10.625" style="174" customWidth="1"/>
    <col min="7177" max="7424" width="11.5" style="174"/>
    <col min="7425" max="7432" width="10.625" style="174" customWidth="1"/>
    <col min="7433" max="7680" width="11.5" style="174"/>
    <col min="7681" max="7688" width="10.625" style="174" customWidth="1"/>
    <col min="7689" max="7936" width="11.5" style="174"/>
    <col min="7937" max="7944" width="10.625" style="174" customWidth="1"/>
    <col min="7945" max="8192" width="11.5" style="174"/>
    <col min="8193" max="8200" width="10.625" style="174" customWidth="1"/>
    <col min="8201" max="8448" width="11.5" style="174"/>
    <col min="8449" max="8456" width="10.625" style="174" customWidth="1"/>
    <col min="8457" max="8704" width="11.5" style="174"/>
    <col min="8705" max="8712" width="10.625" style="174" customWidth="1"/>
    <col min="8713" max="8960" width="11.5" style="174"/>
    <col min="8961" max="8968" width="10.625" style="174" customWidth="1"/>
    <col min="8969" max="9216" width="11.5" style="174"/>
    <col min="9217" max="9224" width="10.625" style="174" customWidth="1"/>
    <col min="9225" max="9472" width="11.5" style="174"/>
    <col min="9473" max="9480" width="10.625" style="174" customWidth="1"/>
    <col min="9481" max="9728" width="11.5" style="174"/>
    <col min="9729" max="9736" width="10.625" style="174" customWidth="1"/>
    <col min="9737" max="9984" width="11.5" style="174"/>
    <col min="9985" max="9992" width="10.625" style="174" customWidth="1"/>
    <col min="9993" max="10240" width="11.5" style="174"/>
    <col min="10241" max="10248" width="10.625" style="174" customWidth="1"/>
    <col min="10249" max="10496" width="11.5" style="174"/>
    <col min="10497" max="10504" width="10.625" style="174" customWidth="1"/>
    <col min="10505" max="10752" width="11.5" style="174"/>
    <col min="10753" max="10760" width="10.625" style="174" customWidth="1"/>
    <col min="10761" max="11008" width="11.5" style="174"/>
    <col min="11009" max="11016" width="10.625" style="174" customWidth="1"/>
    <col min="11017" max="11264" width="11.5" style="174"/>
    <col min="11265" max="11272" width="10.625" style="174" customWidth="1"/>
    <col min="11273" max="11520" width="11.5" style="174"/>
    <col min="11521" max="11528" width="10.625" style="174" customWidth="1"/>
    <col min="11529" max="11776" width="11.5" style="174"/>
    <col min="11777" max="11784" width="10.625" style="174" customWidth="1"/>
    <col min="11785" max="12032" width="11.5" style="174"/>
    <col min="12033" max="12040" width="10.625" style="174" customWidth="1"/>
    <col min="12041" max="12288" width="11.5" style="174"/>
    <col min="12289" max="12296" width="10.625" style="174" customWidth="1"/>
    <col min="12297" max="12544" width="11.5" style="174"/>
    <col min="12545" max="12552" width="10.625" style="174" customWidth="1"/>
    <col min="12553" max="12800" width="11.5" style="174"/>
    <col min="12801" max="12808" width="10.625" style="174" customWidth="1"/>
    <col min="12809" max="13056" width="11.5" style="174"/>
    <col min="13057" max="13064" width="10.625" style="174" customWidth="1"/>
    <col min="13065" max="13312" width="11.5" style="174"/>
    <col min="13313" max="13320" width="10.625" style="174" customWidth="1"/>
    <col min="13321" max="13568" width="11.5" style="174"/>
    <col min="13569" max="13576" width="10.625" style="174" customWidth="1"/>
    <col min="13577" max="13824" width="11.5" style="174"/>
    <col min="13825" max="13832" width="10.625" style="174" customWidth="1"/>
    <col min="13833" max="14080" width="11.5" style="174"/>
    <col min="14081" max="14088" width="10.625" style="174" customWidth="1"/>
    <col min="14089" max="14336" width="11.5" style="174"/>
    <col min="14337" max="14344" width="10.625" style="174" customWidth="1"/>
    <col min="14345" max="14592" width="11.5" style="174"/>
    <col min="14593" max="14600" width="10.625" style="174" customWidth="1"/>
    <col min="14601" max="14848" width="11.5" style="174"/>
    <col min="14849" max="14856" width="10.625" style="174" customWidth="1"/>
    <col min="14857" max="15104" width="11.5" style="174"/>
    <col min="15105" max="15112" width="10.625" style="174" customWidth="1"/>
    <col min="15113" max="15360" width="11.5" style="174"/>
    <col min="15361" max="15368" width="10.625" style="174" customWidth="1"/>
    <col min="15369" max="15616" width="11.5" style="174"/>
    <col min="15617" max="15624" width="10.625" style="174" customWidth="1"/>
    <col min="15625" max="15872" width="11.5" style="174"/>
    <col min="15873" max="15880" width="10.625" style="174" customWidth="1"/>
    <col min="15881" max="16128" width="11.5" style="174"/>
    <col min="16129" max="16136" width="10.625" style="174" customWidth="1"/>
    <col min="16137" max="16384" width="11.5" style="174"/>
  </cols>
  <sheetData>
    <row r="1" spans="1:8" ht="20.05" customHeight="1" x14ac:dyDescent="0.3">
      <c r="A1" s="173" t="s">
        <v>351</v>
      </c>
      <c r="B1" s="173"/>
      <c r="C1" s="173"/>
      <c r="D1" s="173"/>
      <c r="E1" s="173"/>
      <c r="F1" s="173"/>
      <c r="G1" s="173"/>
      <c r="H1" s="173"/>
    </row>
    <row r="2" spans="1:8" ht="35" customHeight="1" x14ac:dyDescent="0.25">
      <c r="A2" s="175" t="s">
        <v>352</v>
      </c>
      <c r="B2" s="176"/>
      <c r="C2" s="176"/>
      <c r="D2" s="176"/>
      <c r="E2" s="176"/>
      <c r="F2" s="176"/>
      <c r="G2" s="176"/>
      <c r="H2" s="176"/>
    </row>
    <row r="3" spans="1:8" ht="35" customHeight="1" x14ac:dyDescent="0.25">
      <c r="A3" s="175" t="s">
        <v>353</v>
      </c>
      <c r="B3" s="176"/>
      <c r="C3" s="176"/>
      <c r="D3" s="176"/>
      <c r="E3" s="176"/>
      <c r="F3" s="176"/>
      <c r="G3" s="176"/>
      <c r="H3" s="176"/>
    </row>
    <row r="4" spans="1:8" ht="70.150000000000006" customHeight="1" x14ac:dyDescent="0.25">
      <c r="A4" s="175" t="s">
        <v>354</v>
      </c>
      <c r="B4" s="176"/>
      <c r="C4" s="176"/>
      <c r="D4" s="176"/>
      <c r="E4" s="176"/>
      <c r="F4" s="176"/>
      <c r="G4" s="176"/>
      <c r="H4" s="176"/>
    </row>
    <row r="5" spans="1:8" ht="53" customHeight="1" x14ac:dyDescent="0.25">
      <c r="A5" s="175" t="s">
        <v>355</v>
      </c>
      <c r="B5" s="176"/>
      <c r="C5" s="176"/>
      <c r="D5" s="176"/>
      <c r="E5" s="176"/>
      <c r="F5" s="176"/>
      <c r="G5" s="176"/>
      <c r="H5" s="176"/>
    </row>
    <row r="6" spans="1:8" ht="35" customHeight="1" x14ac:dyDescent="0.25">
      <c r="A6" s="175" t="s">
        <v>356</v>
      </c>
      <c r="B6" s="176"/>
      <c r="C6" s="176"/>
      <c r="D6" s="176"/>
      <c r="E6" s="176"/>
      <c r="F6" s="176"/>
      <c r="G6" s="176"/>
      <c r="H6" s="176"/>
    </row>
    <row r="7" spans="1:8" ht="88.15" customHeight="1" x14ac:dyDescent="0.25">
      <c r="A7" s="175" t="s">
        <v>357</v>
      </c>
      <c r="B7" s="176"/>
      <c r="C7" s="176"/>
      <c r="D7" s="176"/>
      <c r="E7" s="176"/>
      <c r="F7" s="176"/>
      <c r="G7" s="176"/>
      <c r="H7" s="176"/>
    </row>
    <row r="8" spans="1:8" ht="88.15" customHeight="1" x14ac:dyDescent="0.25">
      <c r="A8" s="175" t="s">
        <v>358</v>
      </c>
      <c r="B8" s="176"/>
      <c r="C8" s="176"/>
      <c r="D8" s="176"/>
      <c r="E8" s="176"/>
      <c r="F8" s="176"/>
      <c r="G8" s="176"/>
      <c r="H8" s="176"/>
    </row>
    <row r="9" spans="1:8" ht="70.150000000000006" customHeight="1" x14ac:dyDescent="0.25">
      <c r="A9" s="175" t="s">
        <v>359</v>
      </c>
      <c r="B9" s="176"/>
      <c r="C9" s="176"/>
      <c r="D9" s="176"/>
      <c r="E9" s="176"/>
      <c r="F9" s="176"/>
      <c r="G9" s="176"/>
      <c r="H9" s="176"/>
    </row>
    <row r="10" spans="1:8" ht="53" customHeight="1" x14ac:dyDescent="0.25">
      <c r="A10" s="175" t="s">
        <v>360</v>
      </c>
      <c r="B10" s="176"/>
      <c r="C10" s="176"/>
      <c r="D10" s="176"/>
      <c r="E10" s="176"/>
      <c r="F10" s="176"/>
      <c r="G10" s="176"/>
      <c r="H10" s="176"/>
    </row>
    <row r="11" spans="1:8" ht="70.150000000000006" customHeight="1" x14ac:dyDescent="0.25">
      <c r="A11" s="175" t="s">
        <v>361</v>
      </c>
      <c r="B11" s="176"/>
      <c r="C11" s="176"/>
      <c r="D11" s="176"/>
      <c r="E11" s="176"/>
      <c r="F11" s="176"/>
      <c r="G11" s="176"/>
      <c r="H11" s="176"/>
    </row>
    <row r="12" spans="1:8" ht="35" customHeight="1" x14ac:dyDescent="0.25">
      <c r="A12" s="175" t="s">
        <v>362</v>
      </c>
      <c r="B12" s="176"/>
      <c r="C12" s="176"/>
      <c r="D12" s="176"/>
      <c r="E12" s="176"/>
      <c r="F12" s="176"/>
      <c r="G12" s="176"/>
      <c r="H12" s="176"/>
    </row>
    <row r="13" spans="1:8" ht="97.15" customHeight="1" x14ac:dyDescent="0.25">
      <c r="A13" s="175" t="s">
        <v>363</v>
      </c>
      <c r="B13" s="176"/>
      <c r="C13" s="176"/>
      <c r="D13" s="176"/>
      <c r="E13" s="176"/>
      <c r="F13" s="176"/>
      <c r="G13" s="176"/>
      <c r="H13" s="176"/>
    </row>
    <row r="14" spans="1:8" ht="97.15" customHeight="1" x14ac:dyDescent="0.25">
      <c r="A14" s="175" t="s">
        <v>364</v>
      </c>
      <c r="B14" s="176"/>
      <c r="C14" s="176"/>
      <c r="D14" s="176"/>
      <c r="E14" s="176"/>
      <c r="F14" s="176"/>
      <c r="G14" s="176"/>
      <c r="H14" s="176"/>
    </row>
    <row r="15" spans="1:8" ht="20.05" customHeight="1" x14ac:dyDescent="0.25">
      <c r="A15" s="175" t="s">
        <v>365</v>
      </c>
      <c r="B15" s="176"/>
      <c r="C15" s="176"/>
      <c r="D15" s="176"/>
      <c r="E15" s="176"/>
      <c r="F15" s="176"/>
      <c r="G15" s="176"/>
      <c r="H15" s="176"/>
    </row>
    <row r="16" spans="1:8" x14ac:dyDescent="0.25">
      <c r="A16" s="175"/>
      <c r="B16" s="176"/>
      <c r="C16" s="176"/>
      <c r="D16" s="176"/>
      <c r="E16" s="176"/>
      <c r="F16" s="176"/>
      <c r="G16" s="176"/>
      <c r="H16" s="176"/>
    </row>
    <row r="17" spans="1:8" x14ac:dyDescent="0.25">
      <c r="A17" s="175"/>
      <c r="B17" s="176"/>
      <c r="C17" s="176"/>
      <c r="D17" s="176"/>
      <c r="E17" s="176"/>
      <c r="F17" s="176"/>
      <c r="G17" s="176"/>
      <c r="H17" s="176"/>
    </row>
    <row r="18" spans="1:8" x14ac:dyDescent="0.25">
      <c r="A18" s="175"/>
      <c r="B18" s="176"/>
      <c r="C18" s="176"/>
      <c r="D18" s="176"/>
      <c r="E18" s="176"/>
      <c r="F18" s="176"/>
      <c r="G18" s="176"/>
      <c r="H18" s="176"/>
    </row>
    <row r="19" spans="1:8" x14ac:dyDescent="0.25">
      <c r="A19" s="175"/>
      <c r="B19" s="176"/>
      <c r="C19" s="176"/>
      <c r="D19" s="176"/>
      <c r="E19" s="176"/>
      <c r="F19" s="176"/>
      <c r="G19" s="176"/>
      <c r="H19" s="176"/>
    </row>
    <row r="20" spans="1:8" x14ac:dyDescent="0.25">
      <c r="A20" s="175"/>
      <c r="B20" s="176"/>
      <c r="C20" s="176"/>
      <c r="D20" s="176"/>
      <c r="E20" s="176"/>
      <c r="F20" s="176"/>
      <c r="G20" s="176"/>
      <c r="H20" s="176"/>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33" bestFit="1" customWidth="1"/>
    <col min="2" max="2" width="39" style="33" customWidth="1"/>
    <col min="3" max="16384" width="11.5" style="33"/>
  </cols>
  <sheetData>
    <row r="1" spans="1:7" ht="20.05" customHeight="1" x14ac:dyDescent="0.25">
      <c r="A1" s="32" t="s">
        <v>56</v>
      </c>
      <c r="C1" s="34" t="s">
        <v>57</v>
      </c>
    </row>
    <row r="2" spans="1:7" ht="20.05" customHeight="1" x14ac:dyDescent="0.25">
      <c r="A2" s="33" t="s">
        <v>58</v>
      </c>
      <c r="B2" s="35"/>
      <c r="C2" s="33" t="s">
        <v>58</v>
      </c>
    </row>
    <row r="3" spans="1:7" ht="20.05" customHeight="1" x14ac:dyDescent="0.25">
      <c r="A3" s="33" t="s">
        <v>59</v>
      </c>
      <c r="B3" s="67"/>
      <c r="C3" s="33" t="s">
        <v>60</v>
      </c>
    </row>
    <row r="4" spans="1:7" ht="20.05" customHeight="1" x14ac:dyDescent="0.25">
      <c r="A4" s="33" t="s">
        <v>61</v>
      </c>
      <c r="B4" s="35"/>
      <c r="C4" s="33" t="s">
        <v>62</v>
      </c>
    </row>
    <row r="5" spans="1:7" ht="20.05" customHeight="1" x14ac:dyDescent="0.25"/>
    <row r="6" spans="1:7" ht="45" customHeight="1" x14ac:dyDescent="0.25">
      <c r="A6" s="147" t="s">
        <v>170</v>
      </c>
      <c r="B6" s="148"/>
      <c r="C6" s="148"/>
      <c r="D6" s="148"/>
      <c r="E6" s="148"/>
      <c r="F6" s="148"/>
      <c r="G6" s="148"/>
    </row>
    <row r="7" spans="1:7" ht="14.95" customHeight="1" x14ac:dyDescent="0.25"/>
    <row r="8" spans="1:7" ht="45" customHeight="1" x14ac:dyDescent="0.25">
      <c r="A8" s="147" t="s">
        <v>171</v>
      </c>
      <c r="B8" s="148"/>
      <c r="C8" s="148"/>
      <c r="D8" s="148"/>
      <c r="E8" s="148"/>
      <c r="F8" s="148"/>
      <c r="G8" s="148"/>
    </row>
    <row r="9" spans="1:7" ht="20.05" customHeight="1" x14ac:dyDescent="0.25">
      <c r="A9" s="36"/>
    </row>
    <row r="10" spans="1:7" ht="45" customHeight="1" x14ac:dyDescent="0.25">
      <c r="A10" s="144" t="s">
        <v>172</v>
      </c>
      <c r="B10" s="144"/>
      <c r="C10" s="144"/>
      <c r="D10" s="144"/>
      <c r="E10" s="144"/>
      <c r="F10" s="144"/>
      <c r="G10" s="144"/>
    </row>
    <row r="11" spans="1:7" ht="45" customHeight="1" x14ac:dyDescent="0.25">
      <c r="A11" s="144" t="s">
        <v>173</v>
      </c>
      <c r="B11" s="145"/>
      <c r="C11" s="145"/>
      <c r="D11" s="145"/>
      <c r="E11" s="145"/>
      <c r="F11" s="145"/>
      <c r="G11" s="145"/>
    </row>
    <row r="12" spans="1:7" ht="45" customHeight="1" x14ac:dyDescent="0.25">
      <c r="A12" s="144" t="s">
        <v>174</v>
      </c>
      <c r="B12" s="144"/>
      <c r="C12" s="145" t="s">
        <v>175</v>
      </c>
      <c r="D12" s="145"/>
      <c r="E12" s="145"/>
      <c r="F12" s="145"/>
      <c r="G12" s="65"/>
    </row>
    <row r="13" spans="1:7" ht="45" customHeight="1" x14ac:dyDescent="0.25">
      <c r="A13" s="64"/>
      <c r="B13" s="64"/>
      <c r="C13" s="65"/>
      <c r="D13" s="65"/>
      <c r="E13" s="65"/>
      <c r="F13" s="65"/>
      <c r="G13" s="65"/>
    </row>
    <row r="15" spans="1:7" x14ac:dyDescent="0.25">
      <c r="A15" s="33" t="s">
        <v>68</v>
      </c>
      <c r="B15" s="67"/>
      <c r="C15" s="146" t="s">
        <v>90</v>
      </c>
      <c r="D15" s="146"/>
      <c r="E15" s="146"/>
    </row>
    <row r="16" spans="1:7" x14ac:dyDescent="0.25">
      <c r="A16" s="33" t="s">
        <v>69</v>
      </c>
      <c r="B16" s="36" t="str">
        <f>IF(ISBLANK(B15),"",IF(B3=B15,"Kontrolle erfolgreich - check ok","FEHLER - ERROR"))</f>
        <v/>
      </c>
      <c r="C16" s="33" t="s">
        <v>91</v>
      </c>
    </row>
    <row r="17" spans="2:2" x14ac:dyDescent="0.25">
      <c r="B17" s="36" t="str">
        <f>IF(ISBLANK(B15),"",IF(ISERROR(FIND("@",B15,1)),"keine gültige eMail-Adresse",IF((VALUE(FIND("@",B15,1))&gt;1),"","keine gültige eMail-Adresse!")))</f>
        <v/>
      </c>
    </row>
    <row r="18" spans="2:2" x14ac:dyDescent="0.25">
      <c r="B18" s="36" t="str">
        <f>IF(ISBLANK(B15),"",IF(ISERROR(FIND("@",B15,1)),"no valid eMail-adress",IF((VALUE(FIND("@",B15,1))&gt;1),"","no valid eMail-address!")))</f>
        <v/>
      </c>
    </row>
    <row r="19" spans="2:2" x14ac:dyDescent="0.25">
      <c r="B19" s="33"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29"/>
  <sheetViews>
    <sheetView workbookViewId="0">
      <selection activeCell="B7" sqref="B7"/>
    </sheetView>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26" t="s">
        <v>98</v>
      </c>
      <c r="D3" t="s">
        <v>18</v>
      </c>
    </row>
    <row r="4" spans="1:7" x14ac:dyDescent="0.25">
      <c r="A4" t="s">
        <v>14</v>
      </c>
      <c r="B4" s="4">
        <f>YEAR(Ergebnisse!E5)</f>
        <v>2020</v>
      </c>
      <c r="D4" s="10">
        <v>2</v>
      </c>
    </row>
    <row r="5" spans="1:7" x14ac:dyDescent="0.25">
      <c r="A5" t="s">
        <v>15</v>
      </c>
      <c r="B5" s="4" t="str">
        <f>D8</f>
        <v>N</v>
      </c>
      <c r="D5" t="str">
        <f>IF(D4=2,"N","J")</f>
        <v>N</v>
      </c>
      <c r="F5">
        <v>1</v>
      </c>
      <c r="G5" s="41" t="s">
        <v>73</v>
      </c>
    </row>
    <row r="6" spans="1:7" x14ac:dyDescent="0.25">
      <c r="A6" t="s">
        <v>44</v>
      </c>
      <c r="B6" s="4">
        <f>Ergebnisse!G3</f>
        <v>1</v>
      </c>
      <c r="F6">
        <v>2</v>
      </c>
      <c r="G6" s="41" t="s">
        <v>74</v>
      </c>
    </row>
    <row r="7" spans="1:7" x14ac:dyDescent="0.25">
      <c r="A7" t="s">
        <v>48</v>
      </c>
      <c r="B7" s="27">
        <f>Ergebnisse!E5</f>
        <v>43919</v>
      </c>
    </row>
    <row r="8" spans="1:7" x14ac:dyDescent="0.25">
      <c r="A8" t="s">
        <v>16</v>
      </c>
      <c r="B8" s="4">
        <v>20</v>
      </c>
      <c r="D8" t="str">
        <f>LEFT(D5,1)</f>
        <v>N</v>
      </c>
    </row>
    <row r="9" spans="1:7" x14ac:dyDescent="0.25">
      <c r="A9" t="s">
        <v>17</v>
      </c>
      <c r="B9" s="4">
        <v>2</v>
      </c>
    </row>
    <row r="10" spans="1:7" x14ac:dyDescent="0.25">
      <c r="A10" t="s">
        <v>23</v>
      </c>
      <c r="B10" s="2" t="s">
        <v>96</v>
      </c>
      <c r="C10" s="2" t="s">
        <v>45</v>
      </c>
    </row>
    <row r="11" spans="1:7" x14ac:dyDescent="0.25">
      <c r="A11" t="s">
        <v>24</v>
      </c>
      <c r="B11" s="2" t="s">
        <v>101</v>
      </c>
      <c r="C11" s="2" t="s">
        <v>100</v>
      </c>
    </row>
    <row r="12" spans="1:7" x14ac:dyDescent="0.25">
      <c r="A12" t="s">
        <v>25</v>
      </c>
      <c r="B12" s="2" t="s">
        <v>103</v>
      </c>
      <c r="C12" s="2" t="s">
        <v>45</v>
      </c>
    </row>
    <row r="13" spans="1:7" x14ac:dyDescent="0.25">
      <c r="A13" t="s">
        <v>32</v>
      </c>
      <c r="B13" s="2" t="s">
        <v>345</v>
      </c>
      <c r="C13" s="2" t="s">
        <v>346</v>
      </c>
    </row>
    <row r="14" spans="1:7" x14ac:dyDescent="0.25">
      <c r="A14" t="s">
        <v>33</v>
      </c>
      <c r="B14" s="2" t="s">
        <v>104</v>
      </c>
      <c r="C14" s="2" t="s">
        <v>45</v>
      </c>
    </row>
    <row r="15" spans="1:7" x14ac:dyDescent="0.25">
      <c r="A15" t="s">
        <v>34</v>
      </c>
      <c r="B15" s="2" t="s">
        <v>347</v>
      </c>
      <c r="C15" s="2" t="s">
        <v>346</v>
      </c>
    </row>
    <row r="16" spans="1:7" x14ac:dyDescent="0.25">
      <c r="A16" t="s">
        <v>35</v>
      </c>
      <c r="B16" s="2" t="s">
        <v>105</v>
      </c>
      <c r="C16" s="2" t="s">
        <v>45</v>
      </c>
    </row>
    <row r="17" spans="1:3" x14ac:dyDescent="0.25">
      <c r="A17" t="s">
        <v>36</v>
      </c>
      <c r="B17" s="2" t="s">
        <v>109</v>
      </c>
      <c r="C17" s="2" t="s">
        <v>108</v>
      </c>
    </row>
    <row r="18" spans="1:3" x14ac:dyDescent="0.25">
      <c r="A18" t="s">
        <v>148</v>
      </c>
      <c r="B18" s="2" t="s">
        <v>110</v>
      </c>
      <c r="C18" s="2" t="s">
        <v>108</v>
      </c>
    </row>
    <row r="19" spans="1:3" x14ac:dyDescent="0.25">
      <c r="A19" t="s">
        <v>149</v>
      </c>
      <c r="B19" s="2" t="s">
        <v>298</v>
      </c>
      <c r="C19" s="2" t="s">
        <v>108</v>
      </c>
    </row>
    <row r="20" spans="1:3" x14ac:dyDescent="0.25">
      <c r="A20" t="s">
        <v>150</v>
      </c>
      <c r="B20" s="2" t="s">
        <v>299</v>
      </c>
      <c r="C20" s="2" t="s">
        <v>108</v>
      </c>
    </row>
    <row r="21" spans="1:3" x14ac:dyDescent="0.25">
      <c r="A21" t="s">
        <v>151</v>
      </c>
      <c r="B21" s="2" t="s">
        <v>303</v>
      </c>
      <c r="C21" s="2" t="s">
        <v>108</v>
      </c>
    </row>
    <row r="22" spans="1:3" x14ac:dyDescent="0.25">
      <c r="A22" t="s">
        <v>277</v>
      </c>
      <c r="B22" s="2" t="s">
        <v>304</v>
      </c>
      <c r="C22" s="2" t="s">
        <v>108</v>
      </c>
    </row>
    <row r="23" spans="1:3" x14ac:dyDescent="0.25">
      <c r="A23" t="s">
        <v>278</v>
      </c>
      <c r="B23" s="2" t="s">
        <v>181</v>
      </c>
      <c r="C23" s="2" t="s">
        <v>108</v>
      </c>
    </row>
    <row r="24" spans="1:3" x14ac:dyDescent="0.25">
      <c r="A24" t="s">
        <v>290</v>
      </c>
      <c r="B24" s="2" t="s">
        <v>197</v>
      </c>
      <c r="C24" s="2" t="s">
        <v>108</v>
      </c>
    </row>
    <row r="25" spans="1:3" x14ac:dyDescent="0.25">
      <c r="A25" t="s">
        <v>291</v>
      </c>
      <c r="B25" s="2" t="s">
        <v>199</v>
      </c>
      <c r="C25" s="2" t="s">
        <v>200</v>
      </c>
    </row>
    <row r="26" spans="1:3" x14ac:dyDescent="0.25">
      <c r="A26" t="s">
        <v>341</v>
      </c>
      <c r="B26" s="2" t="s">
        <v>300</v>
      </c>
      <c r="C26" s="2" t="s">
        <v>108</v>
      </c>
    </row>
    <row r="27" spans="1:3" x14ac:dyDescent="0.25">
      <c r="A27" t="s">
        <v>342</v>
      </c>
      <c r="B27" s="2" t="s">
        <v>301</v>
      </c>
      <c r="C27" s="2" t="s">
        <v>108</v>
      </c>
    </row>
    <row r="28" spans="1:3" x14ac:dyDescent="0.25">
      <c r="A28" t="s">
        <v>343</v>
      </c>
      <c r="B28" s="2" t="s">
        <v>302</v>
      </c>
      <c r="C28" s="2" t="s">
        <v>108</v>
      </c>
    </row>
    <row r="29" spans="1:3" x14ac:dyDescent="0.25">
      <c r="A29" t="s">
        <v>344</v>
      </c>
      <c r="B29" s="2" t="s">
        <v>333</v>
      </c>
      <c r="C29" s="2" t="s">
        <v>100</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I101"/>
  <sheetViews>
    <sheetView zoomScaleNormal="100" workbookViewId="0">
      <selection activeCell="G1" sqref="G1"/>
    </sheetView>
  </sheetViews>
  <sheetFormatPr baseColWidth="10" defaultColWidth="11.5" defaultRowHeight="14.3" x14ac:dyDescent="0.25"/>
  <cols>
    <col min="1" max="1" width="36.875" style="15" customWidth="1"/>
    <col min="2" max="2" width="11.5" style="15"/>
    <col min="3" max="3" width="13" style="15" bestFit="1" customWidth="1"/>
    <col min="4" max="6" width="15.625" style="15" customWidth="1"/>
    <col min="7" max="7" width="14.625" style="15" customWidth="1"/>
    <col min="8" max="8" width="9.625" style="15" customWidth="1"/>
    <col min="9" max="9" width="3.5" style="15" customWidth="1"/>
    <col min="10" max="16384" width="11.5" style="15"/>
  </cols>
  <sheetData>
    <row r="1" spans="1:8" ht="21.9" customHeight="1" x14ac:dyDescent="0.35">
      <c r="A1" s="11" t="s">
        <v>0</v>
      </c>
      <c r="B1" s="12"/>
      <c r="E1" s="13" t="s">
        <v>3</v>
      </c>
      <c r="F1" s="14"/>
      <c r="G1" s="62"/>
    </row>
    <row r="2" spans="1:8" ht="21.9" customHeight="1" x14ac:dyDescent="0.35">
      <c r="A2" s="11" t="s">
        <v>99</v>
      </c>
      <c r="B2" s="12"/>
      <c r="E2" s="13" t="s">
        <v>4</v>
      </c>
      <c r="F2" s="14"/>
      <c r="G2" s="62"/>
    </row>
    <row r="3" spans="1:8" ht="21.9" customHeight="1" x14ac:dyDescent="0.35">
      <c r="A3" s="11"/>
      <c r="B3" s="12"/>
      <c r="E3" s="163" t="s">
        <v>64</v>
      </c>
      <c r="F3" s="163"/>
      <c r="G3" s="37">
        <v>1</v>
      </c>
      <c r="H3" s="63"/>
    </row>
    <row r="4" spans="1:8" ht="21.9" customHeight="1" x14ac:dyDescent="0.3">
      <c r="A4" s="13" t="s">
        <v>10</v>
      </c>
      <c r="B4" s="170" t="s">
        <v>5</v>
      </c>
      <c r="C4" s="170"/>
      <c r="E4" s="38"/>
      <c r="F4" s="38" t="str">
        <f>IF(ISBLANK(G1),"",IF(ISNUMBER(VALUE(G1)),"","Bitte nur Ziffern eingeben (numbers only)"))</f>
        <v/>
      </c>
      <c r="G4" s="23"/>
      <c r="H4" s="16"/>
    </row>
    <row r="5" spans="1:8" ht="21.9" customHeight="1" x14ac:dyDescent="0.3">
      <c r="A5" s="16" t="s">
        <v>72</v>
      </c>
      <c r="E5" s="18">
        <v>43919</v>
      </c>
      <c r="F5" s="38" t="str">
        <f>IF(ISBLANK(G2),"",IF(ISNUMBER(VALUE(G2)),"","Bitte nur Ziffern eingeben (numbers only)"))</f>
        <v/>
      </c>
      <c r="G5" s="14"/>
      <c r="H5" s="16"/>
    </row>
    <row r="6" spans="1:8" ht="12.25" customHeight="1" x14ac:dyDescent="0.25"/>
    <row r="7" spans="1:8" s="19" customFormat="1" ht="35" customHeight="1" x14ac:dyDescent="0.25">
      <c r="A7" s="164" t="s">
        <v>75</v>
      </c>
      <c r="B7" s="164"/>
      <c r="C7" s="164"/>
      <c r="D7" s="164"/>
      <c r="E7" s="164"/>
      <c r="F7" s="164"/>
      <c r="G7" s="164"/>
    </row>
    <row r="8" spans="1:8" s="19" customFormat="1" ht="35" customHeight="1" x14ac:dyDescent="0.25">
      <c r="A8" s="164" t="s">
        <v>95</v>
      </c>
      <c r="B8" s="164"/>
      <c r="C8" s="164"/>
      <c r="D8" s="164"/>
      <c r="E8" s="164"/>
      <c r="F8" s="164"/>
      <c r="G8" s="164"/>
    </row>
    <row r="9" spans="1:8" s="19" customFormat="1" ht="35" customHeight="1" x14ac:dyDescent="0.25">
      <c r="A9" s="165" t="s">
        <v>76</v>
      </c>
      <c r="B9" s="166"/>
      <c r="C9" s="166"/>
      <c r="D9" s="166"/>
      <c r="E9" s="166"/>
      <c r="F9" s="166"/>
      <c r="G9" s="166"/>
    </row>
    <row r="10" spans="1:8" s="19" customFormat="1" ht="35" customHeight="1" x14ac:dyDescent="0.25">
      <c r="A10" s="165" t="s">
        <v>77</v>
      </c>
      <c r="B10" s="166"/>
      <c r="C10" s="166"/>
      <c r="D10" s="166"/>
      <c r="E10" s="166"/>
      <c r="F10" s="166"/>
      <c r="G10" s="166"/>
    </row>
    <row r="11" spans="1:8" s="19" customFormat="1" ht="35" customHeight="1" x14ac:dyDescent="0.25">
      <c r="A11" s="165" t="s">
        <v>70</v>
      </c>
      <c r="B11" s="166"/>
      <c r="C11" s="166"/>
      <c r="D11" s="166"/>
      <c r="E11" s="166"/>
      <c r="F11" s="166"/>
      <c r="G11" s="166"/>
    </row>
    <row r="12" spans="1:8" s="19" customFormat="1" ht="35" customHeight="1" x14ac:dyDescent="0.25">
      <c r="A12" s="165" t="s">
        <v>78</v>
      </c>
      <c r="B12" s="166"/>
      <c r="C12" s="166"/>
      <c r="D12" s="166"/>
      <c r="E12" s="166"/>
      <c r="F12" s="166"/>
      <c r="G12" s="166"/>
    </row>
    <row r="13" spans="1:8" s="19" customFormat="1" ht="20.05" customHeight="1" x14ac:dyDescent="0.25">
      <c r="A13" s="159"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59"/>
      <c r="C13" s="159"/>
      <c r="D13" s="159"/>
      <c r="E13" s="159"/>
      <c r="F13" s="159"/>
      <c r="G13" s="159"/>
    </row>
    <row r="14" spans="1:8" s="19" customFormat="1" ht="20.05" customHeight="1" x14ac:dyDescent="0.25">
      <c r="A14" s="159" t="str">
        <f>IF(OR(ISBLANK(G1),ISBLANK(G2)),"Nur wenn diese beiden Felder ausgefüllt sind, kann der Absender dieser Tabelle korrekt identifiziert werden.","")</f>
        <v>Nur wenn diese beiden Felder ausgefüllt sind, kann der Absender dieser Tabelle korrekt identifiziert werden.</v>
      </c>
      <c r="B14" s="159"/>
      <c r="C14" s="159"/>
      <c r="D14" s="159"/>
      <c r="E14" s="159"/>
      <c r="F14" s="159"/>
      <c r="G14" s="159"/>
    </row>
    <row r="15" spans="1:8" s="19" customFormat="1" ht="35" customHeight="1" x14ac:dyDescent="0.3">
      <c r="A15" s="162" t="s">
        <v>94</v>
      </c>
      <c r="B15" s="162"/>
      <c r="C15" s="162"/>
      <c r="D15" s="162"/>
      <c r="E15" s="162"/>
      <c r="F15" s="162"/>
      <c r="G15" s="40"/>
    </row>
    <row r="16" spans="1:8" ht="30.25" customHeight="1" x14ac:dyDescent="0.25">
      <c r="A16" s="156" t="s">
        <v>348</v>
      </c>
      <c r="B16" s="156"/>
      <c r="C16" s="156"/>
      <c r="D16" s="156"/>
      <c r="E16" s="156"/>
      <c r="F16" s="156"/>
      <c r="G16" s="156"/>
    </row>
    <row r="17" spans="1:9" s="93" customFormat="1" ht="39.9" customHeight="1" x14ac:dyDescent="0.25">
      <c r="A17" s="93" t="s">
        <v>1</v>
      </c>
      <c r="B17" s="93" t="s">
        <v>2</v>
      </c>
      <c r="C17" s="94" t="s">
        <v>47</v>
      </c>
      <c r="D17" s="94" t="s">
        <v>7</v>
      </c>
      <c r="E17" s="94" t="s">
        <v>8</v>
      </c>
      <c r="F17" s="94" t="s">
        <v>9</v>
      </c>
      <c r="G17" s="95"/>
      <c r="H17" s="96"/>
      <c r="I17" s="94"/>
    </row>
    <row r="18" spans="1:9" s="93" customFormat="1" ht="21.25" hidden="1" customHeight="1" x14ac:dyDescent="0.25">
      <c r="C18" s="94"/>
      <c r="D18" s="94"/>
      <c r="E18" s="94"/>
      <c r="F18" s="94"/>
      <c r="G18" s="97"/>
      <c r="H18" s="96"/>
      <c r="I18" s="94"/>
    </row>
    <row r="19" spans="1:9" s="93" customFormat="1" ht="20.05" customHeight="1" x14ac:dyDescent="0.25">
      <c r="A19" s="47" t="s">
        <v>96</v>
      </c>
      <c r="B19" s="47" t="s">
        <v>45</v>
      </c>
      <c r="C19" s="48">
        <v>3</v>
      </c>
      <c r="D19" s="98"/>
      <c r="E19" s="98"/>
      <c r="F19" s="48">
        <f>Fett!$B$1</f>
        <v>19</v>
      </c>
      <c r="G19" s="48"/>
      <c r="H19" s="99">
        <f>Fett!$C$1</f>
        <v>18</v>
      </c>
      <c r="I19" s="100"/>
    </row>
    <row r="20" spans="1:9" s="93" customFormat="1" ht="20.05" customHeight="1" x14ac:dyDescent="0.25">
      <c r="A20" s="47" t="s">
        <v>101</v>
      </c>
      <c r="B20" s="47" t="s">
        <v>100</v>
      </c>
      <c r="C20" s="48">
        <v>3</v>
      </c>
      <c r="D20" s="98"/>
      <c r="E20" s="98"/>
      <c r="F20" s="48">
        <f>HBSZ!B1</f>
        <v>5</v>
      </c>
      <c r="G20" s="48"/>
      <c r="H20" s="99">
        <f>HBSZ!$C$1</f>
        <v>4</v>
      </c>
      <c r="I20" s="100"/>
    </row>
    <row r="21" spans="1:9" s="93" customFormat="1" ht="20.05" customHeight="1" x14ac:dyDescent="0.25">
      <c r="A21" s="47" t="s">
        <v>103</v>
      </c>
      <c r="B21" s="47" t="s">
        <v>45</v>
      </c>
      <c r="C21" s="48">
        <v>3</v>
      </c>
      <c r="D21" s="98"/>
      <c r="E21" s="98"/>
      <c r="G21" s="48"/>
      <c r="I21" s="100"/>
    </row>
    <row r="22" spans="1:9" s="93" customFormat="1" ht="31.95" customHeight="1" x14ac:dyDescent="0.25">
      <c r="A22" s="47" t="s">
        <v>163</v>
      </c>
      <c r="B22" s="47" t="s">
        <v>111</v>
      </c>
      <c r="C22" s="48">
        <v>3</v>
      </c>
      <c r="D22" s="98"/>
      <c r="E22" s="98"/>
      <c r="F22" s="48">
        <f>Buttersäure!B1</f>
        <v>7</v>
      </c>
      <c r="G22" s="48"/>
      <c r="H22" s="99">
        <f>Buttersäure!$C$1</f>
        <v>6</v>
      </c>
      <c r="I22" s="100"/>
    </row>
    <row r="23" spans="1:9" s="93" customFormat="1" ht="20.05" customHeight="1" x14ac:dyDescent="0.25">
      <c r="A23" s="47" t="s">
        <v>104</v>
      </c>
      <c r="B23" s="47" t="s">
        <v>45</v>
      </c>
      <c r="C23" s="48">
        <v>3</v>
      </c>
      <c r="D23" s="98"/>
      <c r="E23" s="98"/>
      <c r="G23" s="48"/>
      <c r="I23" s="100"/>
    </row>
    <row r="24" spans="1:9" s="93" customFormat="1" ht="31.95" customHeight="1" x14ac:dyDescent="0.25">
      <c r="A24" s="47" t="s">
        <v>164</v>
      </c>
      <c r="B24" s="47" t="s">
        <v>111</v>
      </c>
      <c r="C24" s="48">
        <v>3</v>
      </c>
      <c r="D24" s="98"/>
      <c r="E24" s="98"/>
      <c r="F24" s="48">
        <f>BSME!$B$1</f>
        <v>17</v>
      </c>
      <c r="G24" s="48"/>
      <c r="H24" s="99">
        <f>BSME!$C$1</f>
        <v>16</v>
      </c>
      <c r="I24" s="100"/>
    </row>
    <row r="25" spans="1:9" s="93" customFormat="1" ht="31.95" customHeight="1" x14ac:dyDescent="0.25">
      <c r="A25" s="47" t="s">
        <v>105</v>
      </c>
      <c r="B25" s="47" t="s">
        <v>45</v>
      </c>
      <c r="C25" s="48">
        <v>3</v>
      </c>
      <c r="D25" s="98"/>
      <c r="E25" s="98"/>
      <c r="F25" s="48"/>
      <c r="G25" s="48"/>
      <c r="H25" s="99"/>
    </row>
    <row r="26" spans="1:9" s="93" customFormat="1" ht="20.05" customHeight="1" x14ac:dyDescent="0.25">
      <c r="A26" s="47" t="s">
        <v>109</v>
      </c>
      <c r="B26" s="47" t="s">
        <v>108</v>
      </c>
      <c r="C26" s="48">
        <v>3</v>
      </c>
      <c r="D26" s="98"/>
      <c r="E26" s="98"/>
      <c r="F26" s="48">
        <f>Benzoesäure!B1</f>
        <v>14</v>
      </c>
      <c r="G26" s="48"/>
      <c r="H26" s="99">
        <f>Benzoesäure!C1</f>
        <v>13</v>
      </c>
    </row>
    <row r="27" spans="1:9" s="93" customFormat="1" ht="20.05" customHeight="1" x14ac:dyDescent="0.25">
      <c r="A27" s="47" t="s">
        <v>110</v>
      </c>
      <c r="B27" s="47" t="s">
        <v>108</v>
      </c>
      <c r="C27" s="48">
        <v>3</v>
      </c>
      <c r="D27" s="98"/>
      <c r="E27" s="98"/>
      <c r="F27" s="48">
        <f>Sorbinsäure!B1</f>
        <v>14</v>
      </c>
      <c r="G27" s="48"/>
      <c r="H27" s="99">
        <f>Sorbinsäure!C1</f>
        <v>13</v>
      </c>
    </row>
    <row r="28" spans="1:9" s="93" customFormat="1" ht="20.05" hidden="1" customHeight="1" x14ac:dyDescent="0.25">
      <c r="A28" s="113" t="s">
        <v>285</v>
      </c>
      <c r="B28" s="47" t="s">
        <v>108</v>
      </c>
      <c r="C28" s="48">
        <v>3</v>
      </c>
      <c r="D28" s="98"/>
      <c r="E28" s="98"/>
      <c r="F28" s="48">
        <f>Sacc_Ace_Aspar!D3</f>
        <v>18</v>
      </c>
      <c r="G28" s="48"/>
      <c r="H28" s="99">
        <f>Sacc_Ace_Aspar!C1</f>
        <v>18</v>
      </c>
    </row>
    <row r="29" spans="1:9" s="93" customFormat="1" ht="20.05" hidden="1" customHeight="1" x14ac:dyDescent="0.25">
      <c r="A29" s="113" t="s">
        <v>286</v>
      </c>
      <c r="B29" s="47" t="s">
        <v>108</v>
      </c>
      <c r="C29" s="48">
        <v>3</v>
      </c>
      <c r="D29" s="98"/>
      <c r="E29" s="98"/>
      <c r="F29" s="48">
        <f>Sacc_Ace_Aspar!E3</f>
        <v>18</v>
      </c>
      <c r="G29" s="48"/>
      <c r="H29" s="99">
        <f>Sacc_Ace_Aspar!C1</f>
        <v>18</v>
      </c>
    </row>
    <row r="30" spans="1:9" s="93" customFormat="1" ht="20.05" customHeight="1" x14ac:dyDescent="0.25">
      <c r="A30" s="111" t="s">
        <v>298</v>
      </c>
      <c r="B30" s="47" t="s">
        <v>108</v>
      </c>
      <c r="C30" s="48">
        <v>3</v>
      </c>
      <c r="D30" s="98"/>
      <c r="E30" s="98"/>
      <c r="F30" s="48">
        <f>'Xylit-Erythrit'!D2</f>
        <v>11</v>
      </c>
      <c r="G30" s="48"/>
      <c r="H30" s="99">
        <f>'Xylit-Erythrit'!C1</f>
        <v>10</v>
      </c>
    </row>
    <row r="31" spans="1:9" s="93" customFormat="1" ht="20.05" customHeight="1" x14ac:dyDescent="0.25">
      <c r="A31" s="111" t="s">
        <v>299</v>
      </c>
      <c r="B31" s="47" t="s">
        <v>108</v>
      </c>
      <c r="C31" s="48">
        <v>3</v>
      </c>
      <c r="D31" s="98"/>
      <c r="E31" s="98"/>
      <c r="F31" s="48">
        <f>'Xylit-Erythrit'!E2</f>
        <v>11</v>
      </c>
      <c r="G31" s="48"/>
      <c r="H31" s="99">
        <f>'Xylit-Erythrit'!C1</f>
        <v>10</v>
      </c>
    </row>
    <row r="32" spans="1:9" s="93" customFormat="1" ht="20.05" customHeight="1" x14ac:dyDescent="0.25">
      <c r="A32" s="47" t="s">
        <v>303</v>
      </c>
      <c r="B32" s="47" t="s">
        <v>108</v>
      </c>
      <c r="C32" s="48">
        <v>3</v>
      </c>
      <c r="D32" s="98"/>
      <c r="E32" s="98"/>
      <c r="F32" s="48">
        <f>Sacc_Ace_Aspar!F3</f>
        <v>19</v>
      </c>
      <c r="G32" s="100"/>
      <c r="H32" s="99">
        <f>Sacc_Ace_Aspar!C1</f>
        <v>18</v>
      </c>
    </row>
    <row r="33" spans="1:9" s="93" customFormat="1" ht="20.05" customHeight="1" x14ac:dyDescent="0.25">
      <c r="A33" s="47" t="s">
        <v>304</v>
      </c>
      <c r="B33" s="47" t="s">
        <v>108</v>
      </c>
      <c r="C33" s="48">
        <v>3</v>
      </c>
      <c r="D33" s="98"/>
      <c r="E33" s="98"/>
      <c r="F33" s="48">
        <f>Cyclamat!B1</f>
        <v>8</v>
      </c>
      <c r="G33" s="100"/>
      <c r="H33" s="99">
        <f>Cyclamat!C1</f>
        <v>7</v>
      </c>
    </row>
    <row r="34" spans="1:9" s="93" customFormat="1" ht="20.05" customHeight="1" x14ac:dyDescent="0.25">
      <c r="A34" s="47" t="s">
        <v>181</v>
      </c>
      <c r="B34" s="47" t="s">
        <v>108</v>
      </c>
      <c r="C34" s="48">
        <v>3</v>
      </c>
      <c r="D34" s="98"/>
      <c r="E34" s="98"/>
      <c r="F34" s="48">
        <f>Citronensäure!B1</f>
        <v>14</v>
      </c>
      <c r="G34" s="100"/>
      <c r="H34" s="99">
        <f>Citronensäure!C1</f>
        <v>13</v>
      </c>
    </row>
    <row r="35" spans="1:9" s="93" customFormat="1" ht="20.05" customHeight="1" x14ac:dyDescent="0.25">
      <c r="A35" s="47" t="s">
        <v>197</v>
      </c>
      <c r="B35" s="47" t="s">
        <v>108</v>
      </c>
      <c r="C35" s="48">
        <v>3</v>
      </c>
      <c r="D35" s="98"/>
      <c r="E35" s="98"/>
      <c r="F35" s="48">
        <f>As!B58</f>
        <v>20</v>
      </c>
      <c r="G35" s="100"/>
      <c r="H35" s="99">
        <f>As!C58</f>
        <v>19</v>
      </c>
    </row>
    <row r="36" spans="1:9" s="93" customFormat="1" ht="20.05" customHeight="1" x14ac:dyDescent="0.25">
      <c r="A36" s="47" t="s">
        <v>199</v>
      </c>
      <c r="B36" s="47" t="s">
        <v>200</v>
      </c>
      <c r="C36" s="48">
        <v>3</v>
      </c>
      <c r="D36" s="98"/>
      <c r="E36" s="98"/>
      <c r="F36" s="48">
        <f>Iod!B1</f>
        <v>11</v>
      </c>
      <c r="G36" s="100"/>
      <c r="H36" s="99">
        <f>Iod!C1</f>
        <v>10</v>
      </c>
    </row>
    <row r="37" spans="1:9" s="93" customFormat="1" ht="20.05" customHeight="1" x14ac:dyDescent="0.25">
      <c r="A37" s="111" t="s">
        <v>300</v>
      </c>
      <c r="B37" s="47" t="s">
        <v>108</v>
      </c>
      <c r="C37" s="48">
        <v>3</v>
      </c>
      <c r="D37" s="98"/>
      <c r="E37" s="98"/>
      <c r="F37" s="48">
        <f>Glutaminsre!B1</f>
        <v>16</v>
      </c>
      <c r="G37" s="100"/>
      <c r="H37" s="99">
        <f>Glutaminsre!C1</f>
        <v>15</v>
      </c>
    </row>
    <row r="38" spans="1:9" s="93" customFormat="1" ht="20.05" customHeight="1" x14ac:dyDescent="0.25">
      <c r="A38" s="111" t="s">
        <v>301</v>
      </c>
      <c r="B38" s="47" t="s">
        <v>108</v>
      </c>
      <c r="C38" s="48">
        <v>3</v>
      </c>
      <c r="D38" s="98"/>
      <c r="E38" s="98"/>
      <c r="F38" s="48">
        <f>Stevio!D2</f>
        <v>4</v>
      </c>
      <c r="G38" s="100"/>
      <c r="H38" s="99">
        <f>Stevio!C1</f>
        <v>3</v>
      </c>
    </row>
    <row r="39" spans="1:9" s="93" customFormat="1" ht="20.05" customHeight="1" x14ac:dyDescent="0.25">
      <c r="A39" s="111" t="s">
        <v>302</v>
      </c>
      <c r="B39" s="47" t="s">
        <v>108</v>
      </c>
      <c r="C39" s="48">
        <v>3</v>
      </c>
      <c r="D39" s="98"/>
      <c r="E39" s="98"/>
      <c r="F39" s="48">
        <f>Stevio!E2</f>
        <v>4</v>
      </c>
      <c r="G39" s="100"/>
      <c r="H39" s="99">
        <f>Stevio!C1</f>
        <v>3</v>
      </c>
    </row>
    <row r="40" spans="1:9" ht="20.05" customHeight="1" x14ac:dyDescent="0.25">
      <c r="A40" s="111" t="s">
        <v>333</v>
      </c>
      <c r="B40" s="47" t="s">
        <v>100</v>
      </c>
      <c r="C40" s="48">
        <v>3</v>
      </c>
      <c r="D40" s="98"/>
      <c r="E40" s="98"/>
      <c r="F40" s="48">
        <f>'pH-Wert'!$B$1</f>
        <v>8</v>
      </c>
      <c r="H40" s="48">
        <f>'pH-Wert'!$C$1</f>
        <v>7</v>
      </c>
    </row>
    <row r="41" spans="1:9" ht="20.05" customHeight="1" x14ac:dyDescent="0.3">
      <c r="A41" s="17" t="s">
        <v>201</v>
      </c>
    </row>
    <row r="42" spans="1:9" ht="21.25" customHeight="1" x14ac:dyDescent="0.25">
      <c r="A42" s="101" t="s">
        <v>96</v>
      </c>
      <c r="B42" s="155"/>
      <c r="C42" s="155"/>
      <c r="D42" s="155"/>
      <c r="E42" s="155"/>
      <c r="F42" s="155"/>
      <c r="G42" s="155"/>
      <c r="H42" s="155"/>
      <c r="I42" s="21" t="b">
        <f>ISBLANK(VLOOKUP(F19,Fett!A3:C21,3))</f>
        <v>1</v>
      </c>
    </row>
    <row r="43" spans="1:9" ht="28.2" customHeight="1" x14ac:dyDescent="0.25">
      <c r="A43" s="20" t="str">
        <f>IF(F19=H19,"bitte eingeben:",IF(I42,"","Art der Modifikation:"))</f>
        <v/>
      </c>
      <c r="B43" s="158"/>
      <c r="C43" s="158"/>
      <c r="D43" s="158"/>
      <c r="E43" s="158"/>
      <c r="F43" s="158"/>
      <c r="G43" s="158"/>
      <c r="H43" s="158"/>
      <c r="I43" s="21"/>
    </row>
    <row r="44" spans="1:9" ht="21.25" customHeight="1" x14ac:dyDescent="0.25">
      <c r="A44" s="101" t="s">
        <v>101</v>
      </c>
      <c r="B44" s="155"/>
      <c r="C44" s="155"/>
      <c r="D44" s="155"/>
      <c r="E44" s="155"/>
      <c r="F44" s="155"/>
      <c r="G44" s="155"/>
      <c r="H44" s="155"/>
      <c r="I44" s="21" t="b">
        <f>ISBLANK(VLOOKUP(F20,HBSZ!A3:C16,3))</f>
        <v>1</v>
      </c>
    </row>
    <row r="45" spans="1:9" ht="28.2" customHeight="1" x14ac:dyDescent="0.25">
      <c r="A45" s="20" t="str">
        <f>IF(F20=H20,"bitte eingeben:",IF(I44,"","Art der Modifikation:"))</f>
        <v/>
      </c>
      <c r="B45" s="157"/>
      <c r="C45" s="157"/>
      <c r="D45" s="157"/>
      <c r="E45" s="157"/>
      <c r="F45" s="157"/>
      <c r="G45" s="157"/>
      <c r="H45" s="157"/>
      <c r="I45" s="21"/>
    </row>
    <row r="46" spans="1:9" ht="21.25" customHeight="1" x14ac:dyDescent="0.25">
      <c r="A46" s="160" t="str">
        <f>IF(($F$20-$H$20-1)&lt;0,"Halbmikrobuttersäurezahl (HBSZ) von reinem Milchfett (Ihre Grundlage bei der Berechnung des Milchfettgehaltes):","")</f>
        <v/>
      </c>
      <c r="B46" s="160"/>
      <c r="C46" s="160"/>
      <c r="D46" s="160"/>
      <c r="E46" s="160"/>
      <c r="F46" s="160"/>
      <c r="G46" s="161"/>
      <c r="H46" s="161"/>
      <c r="I46" s="21"/>
    </row>
    <row r="47" spans="1:9" ht="21.25" customHeight="1" x14ac:dyDescent="0.25">
      <c r="A47" s="101" t="s">
        <v>102</v>
      </c>
      <c r="B47" s="151"/>
      <c r="C47" s="151"/>
      <c r="D47" s="151"/>
      <c r="E47" s="151"/>
      <c r="F47" s="151"/>
      <c r="G47" s="151"/>
      <c r="H47" s="151"/>
      <c r="I47" s="21" t="b">
        <f>ISBLANK(VLOOKUP(F22,Buttersäure!A3:C20,3))</f>
        <v>1</v>
      </c>
    </row>
    <row r="48" spans="1:9" ht="28.2" customHeight="1" x14ac:dyDescent="0.25">
      <c r="A48" s="20" t="str">
        <f>IF(F22=H22,"bitte eingeben:",IF(I47,"","Art der Modifikation:"))</f>
        <v/>
      </c>
      <c r="B48" s="154"/>
      <c r="C48" s="154"/>
      <c r="D48" s="154"/>
      <c r="E48" s="154"/>
      <c r="F48" s="154"/>
      <c r="G48" s="154"/>
      <c r="H48" s="154"/>
      <c r="I48" s="21"/>
    </row>
    <row r="49" spans="1:9" ht="21.25" customHeight="1" x14ac:dyDescent="0.25">
      <c r="A49" s="160" t="str">
        <f>IF(($F$22-$H$22-1)&lt;0,"Gehalt von freier Buttersäure [g/100 g] in Milchfett (Ihre Grundlage bei der Berechnung des Milchfettgehaltes):","")</f>
        <v/>
      </c>
      <c r="B49" s="160"/>
      <c r="C49" s="160"/>
      <c r="D49" s="160"/>
      <c r="E49" s="160"/>
      <c r="F49" s="160"/>
      <c r="G49" s="167"/>
      <c r="H49" s="167"/>
      <c r="I49" s="21"/>
    </row>
    <row r="50" spans="1:9" ht="20.05" customHeight="1" x14ac:dyDescent="0.25">
      <c r="A50" s="101" t="s">
        <v>106</v>
      </c>
      <c r="B50" s="168"/>
      <c r="C50" s="168"/>
      <c r="D50" s="168"/>
      <c r="E50" s="168"/>
      <c r="F50" s="168"/>
      <c r="G50" s="168"/>
      <c r="H50" s="168"/>
      <c r="I50" s="21" t="b">
        <f>ISBLANK(VLOOKUP(F24,BSME!A3:C24,3))</f>
        <v>1</v>
      </c>
    </row>
    <row r="51" spans="1:9" ht="28.2" customHeight="1" x14ac:dyDescent="0.25">
      <c r="A51" s="20" t="str">
        <f>IF(F24=H24,"bitte eingeben:",IF(I50,"","Art der Modifikation:"))</f>
        <v/>
      </c>
      <c r="B51" s="158"/>
      <c r="C51" s="158"/>
      <c r="D51" s="158"/>
      <c r="E51" s="158"/>
      <c r="F51" s="158"/>
      <c r="G51" s="158"/>
      <c r="H51" s="158"/>
      <c r="I51" s="21"/>
    </row>
    <row r="52" spans="1:9" ht="21.25" customHeight="1" x14ac:dyDescent="0.25">
      <c r="A52" s="160" t="str">
        <f>IF(($F$24-$H$24-1)&lt;0,"Gehalt von Buttersäuremethylester [g/100 g] in Milchfett (Ihre Grundlage bei der Berechnung des Milchfettgehaltes):","")</f>
        <v/>
      </c>
      <c r="B52" s="160"/>
      <c r="C52" s="160"/>
      <c r="D52" s="160"/>
      <c r="E52" s="160"/>
      <c r="F52" s="160"/>
      <c r="G52" s="167"/>
      <c r="H52" s="167"/>
      <c r="I52" s="21"/>
    </row>
    <row r="53" spans="1:9" ht="21.25" customHeight="1" x14ac:dyDescent="0.25">
      <c r="A53" s="101" t="s">
        <v>112</v>
      </c>
      <c r="B53" s="151"/>
      <c r="C53" s="151"/>
      <c r="D53" s="151"/>
      <c r="E53" s="151"/>
      <c r="F53" s="151"/>
      <c r="G53" s="151"/>
      <c r="H53" s="151"/>
      <c r="I53" s="21" t="b">
        <f>ISBLANK(VLOOKUP(F26,Benzoesäure!A3:C30,3))</f>
        <v>1</v>
      </c>
    </row>
    <row r="54" spans="1:9" ht="28.2" customHeight="1" x14ac:dyDescent="0.25">
      <c r="A54" s="20" t="str">
        <f>IF(F26=H26,"bitte eingeben:",IF(I53,"","Art der Modifikation:"))</f>
        <v/>
      </c>
      <c r="B54" s="158"/>
      <c r="C54" s="158"/>
      <c r="D54" s="158"/>
      <c r="E54" s="158"/>
      <c r="F54" s="158"/>
      <c r="G54" s="158"/>
      <c r="H54" s="158"/>
      <c r="I54" s="21"/>
    </row>
    <row r="55" spans="1:9" ht="21.25" customHeight="1" x14ac:dyDescent="0.25">
      <c r="A55" s="101" t="s">
        <v>107</v>
      </c>
      <c r="B55" s="151"/>
      <c r="C55" s="151"/>
      <c r="D55" s="151"/>
      <c r="E55" s="151"/>
      <c r="F55" s="151"/>
      <c r="G55" s="151"/>
      <c r="H55" s="151"/>
      <c r="I55" s="21" t="b">
        <f>ISBLANK(VLOOKUP(F27,Sorbinsäure!A3:C25,3))</f>
        <v>1</v>
      </c>
    </row>
    <row r="56" spans="1:9" ht="28.2" customHeight="1" x14ac:dyDescent="0.25">
      <c r="A56" s="20" t="str">
        <f>IF(F27=H27,"bitte eingeben:",IF(I55,"","Art der Modifikation:"))</f>
        <v/>
      </c>
      <c r="B56" s="154"/>
      <c r="C56" s="154"/>
      <c r="D56" s="154"/>
      <c r="E56" s="154"/>
      <c r="F56" s="154"/>
      <c r="G56" s="154"/>
      <c r="H56" s="154"/>
      <c r="I56" s="21"/>
    </row>
    <row r="57" spans="1:9" ht="27.85" customHeight="1" x14ac:dyDescent="0.3">
      <c r="A57" s="17" t="s">
        <v>202</v>
      </c>
      <c r="I57" s="21"/>
    </row>
    <row r="58" spans="1:9" ht="10.050000000000001" customHeight="1" x14ac:dyDescent="0.3">
      <c r="A58" s="14"/>
      <c r="I58" s="21"/>
    </row>
    <row r="59" spans="1:9" ht="21.25" hidden="1" customHeight="1" x14ac:dyDescent="0.25">
      <c r="A59" s="101" t="s">
        <v>285</v>
      </c>
      <c r="B59" s="169"/>
      <c r="C59" s="169"/>
      <c r="D59" s="169"/>
      <c r="E59" s="169"/>
      <c r="F59" s="169"/>
      <c r="G59" s="169"/>
      <c r="H59" s="169"/>
      <c r="I59" s="21" t="b">
        <f>ISBLANK(VLOOKUP(F28,Sacc_Ace_Aspar!A3:C21,3))</f>
        <v>1</v>
      </c>
    </row>
    <row r="60" spans="1:9" ht="28.2" hidden="1" customHeight="1" x14ac:dyDescent="0.25">
      <c r="A60" s="20" t="str">
        <f>IF(F28=H28,"bitte eingeben:",IF(I59,"","Art der Modifikation:"))</f>
        <v>bitte eingeben:</v>
      </c>
      <c r="B60" s="150"/>
      <c r="C60" s="150"/>
      <c r="D60" s="150"/>
      <c r="E60" s="150"/>
      <c r="F60" s="150"/>
      <c r="G60" s="150"/>
      <c r="H60" s="150"/>
      <c r="I60" s="21"/>
    </row>
    <row r="61" spans="1:9" ht="21.25" hidden="1" customHeight="1" x14ac:dyDescent="0.25">
      <c r="A61" s="101" t="s">
        <v>286</v>
      </c>
      <c r="B61" s="169"/>
      <c r="C61" s="169"/>
      <c r="D61" s="169"/>
      <c r="E61" s="169"/>
      <c r="F61" s="169"/>
      <c r="G61" s="169"/>
      <c r="H61" s="169"/>
      <c r="I61" s="21" t="b">
        <f>ISBLANK(VLOOKUP(F29,Sacc_Ace_Aspar!A3:C21,3))</f>
        <v>1</v>
      </c>
    </row>
    <row r="62" spans="1:9" ht="28.2" hidden="1" customHeight="1" x14ac:dyDescent="0.25">
      <c r="A62" s="20" t="str">
        <f>IF(F29=H29,"bitte eingeben:",IF(I61,"","Art der Modifikation:"))</f>
        <v>bitte eingeben:</v>
      </c>
      <c r="B62" s="150"/>
      <c r="C62" s="150"/>
      <c r="D62" s="150"/>
      <c r="E62" s="150"/>
      <c r="F62" s="150"/>
      <c r="G62" s="150"/>
      <c r="H62" s="150"/>
      <c r="I62" s="21"/>
    </row>
    <row r="63" spans="1:9" ht="21.25" customHeight="1" x14ac:dyDescent="0.25">
      <c r="A63" s="102" t="s">
        <v>298</v>
      </c>
      <c r="B63" s="171"/>
      <c r="C63" s="171"/>
      <c r="D63" s="171"/>
      <c r="E63" s="171"/>
      <c r="F63" s="171"/>
      <c r="G63" s="171"/>
      <c r="H63" s="171"/>
      <c r="I63" s="21" t="b">
        <f>ISBLANK(VLOOKUP(F30,'Xylit-Erythrit'!A3:C13,3))</f>
        <v>1</v>
      </c>
    </row>
    <row r="64" spans="1:9" ht="28.2" customHeight="1" x14ac:dyDescent="0.25">
      <c r="A64" s="20" t="str">
        <f>IF(F30=H30,"bitte eingeben:",IF(I63,"","Art der Modifikation:"))</f>
        <v/>
      </c>
      <c r="B64" s="154"/>
      <c r="C64" s="154"/>
      <c r="D64" s="154"/>
      <c r="E64" s="154"/>
      <c r="F64" s="154"/>
      <c r="G64" s="154"/>
      <c r="H64" s="154"/>
      <c r="I64" s="21"/>
    </row>
    <row r="65" spans="1:9" ht="21.25" customHeight="1" x14ac:dyDescent="0.25">
      <c r="A65" s="102" t="s">
        <v>299</v>
      </c>
      <c r="B65" s="171"/>
      <c r="C65" s="171"/>
      <c r="D65" s="171"/>
      <c r="E65" s="171"/>
      <c r="F65" s="171"/>
      <c r="G65" s="171"/>
      <c r="H65" s="171"/>
      <c r="I65" s="21" t="b">
        <f>ISBLANK(VLOOKUP(F31,'Xylit-Erythrit'!A3:C13,3))</f>
        <v>1</v>
      </c>
    </row>
    <row r="66" spans="1:9" ht="28.2" customHeight="1" x14ac:dyDescent="0.25">
      <c r="A66" s="20" t="str">
        <f>IF(F31=H31,"bitte eingeben:",IF(I65,"","Art der Modifikation:"))</f>
        <v/>
      </c>
      <c r="B66" s="154"/>
      <c r="C66" s="154"/>
      <c r="D66" s="154"/>
      <c r="E66" s="154"/>
      <c r="F66" s="154"/>
      <c r="G66" s="154"/>
      <c r="H66" s="154"/>
      <c r="I66" s="21"/>
    </row>
    <row r="67" spans="1:9" ht="21.25" customHeight="1" x14ac:dyDescent="0.25">
      <c r="A67" s="101" t="s">
        <v>147</v>
      </c>
      <c r="B67" s="151"/>
      <c r="C67" s="151"/>
      <c r="D67" s="151"/>
      <c r="E67" s="151"/>
      <c r="F67" s="151"/>
      <c r="G67" s="151"/>
      <c r="H67" s="151"/>
      <c r="I67" s="21" t="b">
        <f>ISBLANK(VLOOKUP(F32,Sacc_Ace_Aspar!A3:C21,3))</f>
        <v>1</v>
      </c>
    </row>
    <row r="68" spans="1:9" ht="28.2" customHeight="1" x14ac:dyDescent="0.25">
      <c r="A68" s="20" t="str">
        <f>IF(F32=H32,"bitte eingeben:",IF(I67,"","Art der Modifikation:"))</f>
        <v/>
      </c>
      <c r="B68" s="154"/>
      <c r="C68" s="154"/>
      <c r="D68" s="154"/>
      <c r="E68" s="154"/>
      <c r="F68" s="154"/>
      <c r="G68" s="154"/>
      <c r="H68" s="154"/>
      <c r="I68" s="21"/>
    </row>
    <row r="69" spans="1:9" ht="21.25" customHeight="1" x14ac:dyDescent="0.25">
      <c r="A69" s="101" t="s">
        <v>160</v>
      </c>
      <c r="B69" s="155"/>
      <c r="C69" s="155"/>
      <c r="D69" s="155"/>
      <c r="E69" s="155"/>
      <c r="F69" s="155"/>
      <c r="G69" s="155"/>
      <c r="H69" s="155"/>
      <c r="I69" s="21" t="b">
        <f>ISBLANK(VLOOKUP(F33,Cyclamat!A3:C16,3))</f>
        <v>1</v>
      </c>
    </row>
    <row r="70" spans="1:9" ht="28.2" customHeight="1" x14ac:dyDescent="0.25">
      <c r="A70" s="20" t="str">
        <f>IF(F33=H33,"bitte eingeben:",IF(I69,"","Art der Modifikation:"))</f>
        <v/>
      </c>
      <c r="B70" s="154"/>
      <c r="C70" s="154"/>
      <c r="D70" s="154"/>
      <c r="E70" s="154"/>
      <c r="F70" s="154"/>
      <c r="G70" s="154"/>
      <c r="H70" s="154"/>
      <c r="I70" s="21"/>
    </row>
    <row r="71" spans="1:9" ht="21.25" customHeight="1" x14ac:dyDescent="0.25">
      <c r="A71" s="101" t="s">
        <v>177</v>
      </c>
      <c r="B71" s="151"/>
      <c r="C71" s="151"/>
      <c r="D71" s="151"/>
      <c r="E71" s="151"/>
      <c r="F71" s="151"/>
      <c r="G71" s="151"/>
      <c r="H71" s="151"/>
      <c r="I71" s="21" t="b">
        <f>ISBLANK(VLOOKUP(F34,Citronensäure!A3:C30,3))</f>
        <v>1</v>
      </c>
    </row>
    <row r="72" spans="1:9" ht="28.2" customHeight="1" x14ac:dyDescent="0.25">
      <c r="A72" s="20" t="str">
        <f>IF(F34=H34,"bitte eingeben:",IF(I71,"","Art der Modifikation:"))</f>
        <v/>
      </c>
      <c r="B72" s="154"/>
      <c r="C72" s="154"/>
      <c r="D72" s="154"/>
      <c r="E72" s="154"/>
      <c r="F72" s="154"/>
      <c r="G72" s="154"/>
      <c r="H72" s="154"/>
    </row>
    <row r="73" spans="1:9" ht="21.25" customHeight="1" x14ac:dyDescent="0.25">
      <c r="A73" s="101" t="s">
        <v>300</v>
      </c>
      <c r="B73" s="171"/>
      <c r="C73" s="171"/>
      <c r="D73" s="171"/>
      <c r="E73" s="171"/>
      <c r="F73" s="171"/>
      <c r="G73" s="171"/>
      <c r="H73" s="171"/>
      <c r="I73" s="21" t="b">
        <f>ISBLANK(VLOOKUP(F37,Citronensäure!A3:C30,3))</f>
        <v>1</v>
      </c>
    </row>
    <row r="74" spans="1:9" ht="28.2" customHeight="1" x14ac:dyDescent="0.25">
      <c r="A74" s="20" t="str">
        <f>IF(F36=H36,"bitte eingeben:",IF(I73,"","Art der Modifikation:"))</f>
        <v/>
      </c>
      <c r="B74" s="154"/>
      <c r="C74" s="154"/>
      <c r="D74" s="154"/>
      <c r="E74" s="154"/>
      <c r="F74" s="154"/>
      <c r="G74" s="154"/>
      <c r="H74" s="154"/>
    </row>
    <row r="75" spans="1:9" ht="21.25" customHeight="1" x14ac:dyDescent="0.25">
      <c r="A75" s="101" t="s">
        <v>301</v>
      </c>
      <c r="B75" s="171"/>
      <c r="C75" s="171"/>
      <c r="D75" s="171"/>
      <c r="E75" s="171"/>
      <c r="F75" s="171"/>
      <c r="G75" s="171"/>
      <c r="H75" s="171"/>
      <c r="I75" s="21" t="b">
        <f>ISBLANK(VLOOKUP(F38,Stevio!A3:C6,3))</f>
        <v>1</v>
      </c>
    </row>
    <row r="76" spans="1:9" ht="28.2" customHeight="1" x14ac:dyDescent="0.25">
      <c r="A76" s="20" t="str">
        <f>IF(F38=H38,"bitte eingeben:",IF(I75,"","Art der Modifikation:"))</f>
        <v/>
      </c>
      <c r="B76" s="154"/>
      <c r="C76" s="154"/>
      <c r="D76" s="154"/>
      <c r="E76" s="154"/>
      <c r="F76" s="154"/>
      <c r="G76" s="154"/>
      <c r="H76" s="154"/>
    </row>
    <row r="77" spans="1:9" ht="21.25" customHeight="1" x14ac:dyDescent="0.25">
      <c r="A77" s="101" t="s">
        <v>302</v>
      </c>
      <c r="B77" s="171"/>
      <c r="C77" s="171"/>
      <c r="D77" s="171"/>
      <c r="E77" s="171"/>
      <c r="F77" s="171"/>
      <c r="G77" s="171"/>
      <c r="H77" s="171"/>
      <c r="I77" s="21" t="b">
        <f>ISBLANK(VLOOKUP(F39,Stevio!A3:C6,3))</f>
        <v>1</v>
      </c>
    </row>
    <row r="78" spans="1:9" ht="28.2" customHeight="1" x14ac:dyDescent="0.25">
      <c r="A78" s="20" t="str">
        <f>IF(F39=H39,"bitte eingeben:",IF(I77,"","Art der Modifikation:"))</f>
        <v/>
      </c>
      <c r="B78" s="154"/>
      <c r="C78" s="154"/>
      <c r="D78" s="154"/>
      <c r="E78" s="154"/>
      <c r="F78" s="154"/>
      <c r="G78" s="154"/>
      <c r="H78" s="154"/>
    </row>
    <row r="79" spans="1:9" ht="21.25" customHeight="1" x14ac:dyDescent="0.25">
      <c r="A79" s="101" t="s">
        <v>334</v>
      </c>
      <c r="B79" s="171"/>
      <c r="C79" s="171"/>
      <c r="D79" s="171"/>
      <c r="E79" s="171"/>
      <c r="F79" s="171"/>
      <c r="G79" s="171"/>
      <c r="H79" s="171"/>
      <c r="I79" s="21" t="b">
        <f>ISBLANK(VLOOKUP(F40,'pH-Wert'!A3:C10,3))</f>
        <v>1</v>
      </c>
    </row>
    <row r="80" spans="1:9" ht="28.2" customHeight="1" x14ac:dyDescent="0.25">
      <c r="A80" s="20" t="str">
        <f>IF(F40=H40,"bitte eingeben:",IF(I79,"","Art der Modifikation:"))</f>
        <v/>
      </c>
      <c r="B80" s="154"/>
      <c r="C80" s="154"/>
      <c r="D80" s="154"/>
      <c r="E80" s="154"/>
      <c r="F80" s="154"/>
      <c r="G80" s="154"/>
      <c r="H80" s="154"/>
    </row>
    <row r="81" spans="1:9" ht="20.05" customHeight="1" x14ac:dyDescent="0.3">
      <c r="A81" s="17" t="s">
        <v>287</v>
      </c>
    </row>
    <row r="82" spans="1:9" ht="9.85" customHeight="1" x14ac:dyDescent="0.3">
      <c r="A82" s="14"/>
    </row>
    <row r="83" spans="1:9" ht="25.15" customHeight="1" x14ac:dyDescent="0.25">
      <c r="A83" s="103" t="s">
        <v>197</v>
      </c>
      <c r="B83" s="151"/>
      <c r="C83" s="151"/>
      <c r="D83" s="151"/>
      <c r="E83" s="151"/>
      <c r="F83" s="151"/>
      <c r="G83" s="151"/>
      <c r="H83" s="151"/>
      <c r="I83" s="21"/>
    </row>
    <row r="84" spans="1:9" ht="9.85" customHeight="1" x14ac:dyDescent="0.25">
      <c r="A84" s="24"/>
      <c r="B84" s="71"/>
      <c r="C84" s="71"/>
      <c r="D84" s="71"/>
      <c r="E84" s="71"/>
      <c r="F84" s="71"/>
      <c r="G84" s="71"/>
      <c r="H84" s="71"/>
      <c r="I84" s="21"/>
    </row>
    <row r="85" spans="1:9" ht="25.15" customHeight="1" x14ac:dyDescent="0.25">
      <c r="A85" s="101" t="s">
        <v>210</v>
      </c>
      <c r="B85" s="75">
        <f>As!B2</f>
        <v>7</v>
      </c>
      <c r="C85" s="72"/>
      <c r="D85" s="72"/>
      <c r="E85" s="72"/>
      <c r="F85" s="72"/>
      <c r="G85" s="72"/>
      <c r="H85" s="72"/>
      <c r="I85" s="21"/>
    </row>
    <row r="86" spans="1:9" x14ac:dyDescent="0.25">
      <c r="A86" s="74"/>
      <c r="B86" s="72"/>
      <c r="C86" s="72"/>
      <c r="D86" s="72"/>
      <c r="E86" s="72"/>
      <c r="F86" s="72"/>
      <c r="G86" s="72"/>
      <c r="H86" s="72"/>
      <c r="I86" s="21"/>
    </row>
    <row r="87" spans="1:9" ht="25.15" customHeight="1" x14ac:dyDescent="0.25">
      <c r="A87" s="101" t="s">
        <v>209</v>
      </c>
      <c r="B87" s="73">
        <f>As!B12</f>
        <v>12</v>
      </c>
      <c r="C87" s="72"/>
      <c r="D87" s="72"/>
      <c r="E87" s="72"/>
      <c r="F87" s="72"/>
      <c r="G87" s="72"/>
      <c r="H87" s="72"/>
      <c r="I87" s="21"/>
    </row>
    <row r="88" spans="1:9" ht="27.85" customHeight="1" x14ac:dyDescent="0.25">
      <c r="A88" s="20" t="str">
        <f>IF(B87=MAX(As!$A$13:$A$24)-1,"bitte eingeben:","")</f>
        <v/>
      </c>
      <c r="B88" s="149"/>
      <c r="C88" s="149"/>
      <c r="D88" s="149"/>
      <c r="E88" s="149"/>
      <c r="F88" s="149"/>
      <c r="G88" s="149"/>
      <c r="H88" s="149"/>
      <c r="I88" s="21"/>
    </row>
    <row r="89" spans="1:9" ht="25.15" customHeight="1" x14ac:dyDescent="0.25">
      <c r="A89" s="101" t="s">
        <v>208</v>
      </c>
      <c r="B89" s="72">
        <f>As!B27</f>
        <v>6</v>
      </c>
      <c r="C89" s="72"/>
      <c r="D89" s="72"/>
      <c r="E89" s="72"/>
      <c r="F89" s="72"/>
      <c r="G89" s="72"/>
      <c r="H89" s="72"/>
      <c r="I89" s="21"/>
    </row>
    <row r="90" spans="1:9" ht="25.15" customHeight="1" x14ac:dyDescent="0.25">
      <c r="A90" s="101" t="s">
        <v>207</v>
      </c>
      <c r="B90" s="72">
        <f>As!C27</f>
        <v>6</v>
      </c>
      <c r="C90" s="72"/>
      <c r="D90" s="72"/>
      <c r="E90" s="72"/>
      <c r="F90" s="72"/>
      <c r="G90" s="72"/>
      <c r="H90" s="72"/>
      <c r="I90" s="21"/>
    </row>
    <row r="91" spans="1:9" ht="27.85" customHeight="1" x14ac:dyDescent="0.25">
      <c r="A91" s="20" t="str">
        <f>IF(OR(B89=MAX(As!$A$28:$A$33)-1,B90=MAX(As!$A$28:$A$33)-1),"bitte eingeben:","")</f>
        <v/>
      </c>
      <c r="B91" s="149"/>
      <c r="C91" s="149"/>
      <c r="D91" s="149"/>
      <c r="E91" s="149"/>
      <c r="F91" s="149"/>
      <c r="G91" s="149"/>
      <c r="H91" s="149"/>
      <c r="I91" s="21"/>
    </row>
    <row r="92" spans="1:9" ht="25.15" customHeight="1" x14ac:dyDescent="0.25">
      <c r="A92" s="101" t="s">
        <v>206</v>
      </c>
      <c r="B92" s="73">
        <f>As!B36</f>
        <v>4</v>
      </c>
      <c r="C92" s="72"/>
      <c r="D92" s="72"/>
      <c r="E92" s="72"/>
      <c r="F92" s="72"/>
      <c r="G92" s="72"/>
      <c r="H92" s="72"/>
      <c r="I92" s="21"/>
    </row>
    <row r="93" spans="1:9" ht="27.85" customHeight="1" x14ac:dyDescent="0.25">
      <c r="A93" s="20" t="str">
        <f>IF(B92=MAX(As!$A$37:$A$40)-1,"bitte eingeben:","")</f>
        <v/>
      </c>
      <c r="B93" s="149"/>
      <c r="C93" s="149"/>
      <c r="D93" s="149"/>
      <c r="E93" s="149"/>
      <c r="F93" s="149"/>
      <c r="G93" s="149"/>
      <c r="H93" s="149"/>
      <c r="I93" s="21"/>
    </row>
    <row r="94" spans="1:9" ht="25.15" customHeight="1" x14ac:dyDescent="0.25">
      <c r="A94" s="101" t="s">
        <v>205</v>
      </c>
      <c r="B94" s="73">
        <f>As!B43</f>
        <v>12</v>
      </c>
      <c r="C94" s="72"/>
      <c r="D94" s="72"/>
      <c r="E94" s="72"/>
      <c r="F94" s="72"/>
      <c r="G94" s="72"/>
      <c r="H94" s="72"/>
      <c r="I94" s="21"/>
    </row>
    <row r="95" spans="1:9" ht="27.85" customHeight="1" x14ac:dyDescent="0.25">
      <c r="A95" s="20" t="str">
        <f>IF(B94=MAX(As!$A$44:$A$55)-1,"bitte eingeben:","")</f>
        <v/>
      </c>
      <c r="B95" s="149"/>
      <c r="C95" s="149"/>
      <c r="D95" s="149"/>
      <c r="E95" s="149"/>
      <c r="F95" s="149"/>
      <c r="G95" s="149"/>
      <c r="H95" s="149"/>
      <c r="I95" s="21"/>
    </row>
    <row r="96" spans="1:9" ht="25.15" customHeight="1" x14ac:dyDescent="0.25">
      <c r="A96" s="101" t="s">
        <v>204</v>
      </c>
      <c r="B96" s="73">
        <f>As!C58</f>
        <v>19</v>
      </c>
      <c r="C96" s="72"/>
      <c r="D96" s="72"/>
      <c r="E96" s="72"/>
      <c r="F96" s="72"/>
      <c r="G96" s="72"/>
      <c r="H96" s="72"/>
      <c r="I96" s="21" t="b">
        <f>ISBLANK(VLOOKUP(F35,As!A59:C78,3))</f>
        <v>1</v>
      </c>
    </row>
    <row r="97" spans="1:9" ht="27.85" customHeight="1" x14ac:dyDescent="0.25">
      <c r="A97" s="20" t="str">
        <f>IF(F35=H35,"bitte eingeben:",IF(I96,"","Art der Modifikation:"))</f>
        <v/>
      </c>
      <c r="B97" s="150"/>
      <c r="C97" s="150"/>
      <c r="D97" s="150"/>
      <c r="E97" s="150"/>
      <c r="F97" s="150"/>
      <c r="G97" s="150"/>
      <c r="H97" s="150"/>
      <c r="I97" s="21"/>
    </row>
    <row r="98" spans="1:9" ht="20.05" customHeight="1" x14ac:dyDescent="0.25">
      <c r="A98" s="103" t="s">
        <v>198</v>
      </c>
      <c r="B98" s="151"/>
      <c r="C98" s="151"/>
      <c r="D98" s="151"/>
      <c r="E98" s="151"/>
      <c r="F98" s="151"/>
      <c r="G98" s="151"/>
      <c r="H98" s="151"/>
      <c r="I98" s="21" t="b">
        <f>ISBLANK(VLOOKUP(F36,Iod!A3:C13,3))</f>
        <v>1</v>
      </c>
    </row>
    <row r="99" spans="1:9" ht="27.85" customHeight="1" x14ac:dyDescent="0.25">
      <c r="A99" s="20" t="str">
        <f>IF(F36=H36,"bitte eingeben:",IF(I98,"","Art der Modifikation:"))</f>
        <v/>
      </c>
      <c r="B99" s="152"/>
      <c r="C99" s="152"/>
      <c r="D99" s="152"/>
      <c r="E99" s="152"/>
      <c r="F99" s="152"/>
      <c r="G99" s="152"/>
      <c r="H99" s="152"/>
    </row>
    <row r="100" spans="1:9" ht="20.05" customHeight="1" x14ac:dyDescent="0.25">
      <c r="A100" s="153" t="s">
        <v>203</v>
      </c>
      <c r="B100" s="153"/>
      <c r="C100" s="151"/>
      <c r="D100" s="151"/>
      <c r="E100" s="151"/>
      <c r="F100" s="151"/>
      <c r="G100" s="151"/>
      <c r="H100" s="151"/>
    </row>
    <row r="101" spans="1:9" x14ac:dyDescent="0.25">
      <c r="B101" s="91"/>
      <c r="C101" s="91">
        <f>Iod!$C$22</f>
        <v>1</v>
      </c>
      <c r="D101" s="91">
        <f>Iod!$C$24</f>
        <v>1</v>
      </c>
      <c r="E101" s="91">
        <f>Iod!$C$26</f>
        <v>1</v>
      </c>
      <c r="F101" s="91">
        <f>Iod!$C$28</f>
        <v>1</v>
      </c>
      <c r="G101" s="91"/>
    </row>
  </sheetData>
  <sheetProtection password="CAA1" sheet="1" objects="1" scenarios="1"/>
  <mergeCells count="62">
    <mergeCell ref="B75:H75"/>
    <mergeCell ref="B79:H79"/>
    <mergeCell ref="B80:H80"/>
    <mergeCell ref="B77:H77"/>
    <mergeCell ref="B74:H74"/>
    <mergeCell ref="B76:H76"/>
    <mergeCell ref="B78:H78"/>
    <mergeCell ref="B63:H63"/>
    <mergeCell ref="B65:H65"/>
    <mergeCell ref="B64:H64"/>
    <mergeCell ref="B66:H66"/>
    <mergeCell ref="B73:H73"/>
    <mergeCell ref="B59:H59"/>
    <mergeCell ref="B60:H60"/>
    <mergeCell ref="B61:H61"/>
    <mergeCell ref="B62:H62"/>
    <mergeCell ref="A10:G10"/>
    <mergeCell ref="B48:H48"/>
    <mergeCell ref="B51:H51"/>
    <mergeCell ref="B56:H56"/>
    <mergeCell ref="B55:H55"/>
    <mergeCell ref="B54:H54"/>
    <mergeCell ref="G49:H49"/>
    <mergeCell ref="B50:H50"/>
    <mergeCell ref="A49:F49"/>
    <mergeCell ref="B47:H47"/>
    <mergeCell ref="A52:F52"/>
    <mergeCell ref="G52:H52"/>
    <mergeCell ref="E3:F3"/>
    <mergeCell ref="A7:G7"/>
    <mergeCell ref="A11:G11"/>
    <mergeCell ref="A12:G12"/>
    <mergeCell ref="A8:G8"/>
    <mergeCell ref="A9:G9"/>
    <mergeCell ref="B4:C4"/>
    <mergeCell ref="A13:G13"/>
    <mergeCell ref="B42:H42"/>
    <mergeCell ref="A46:F46"/>
    <mergeCell ref="G46:H46"/>
    <mergeCell ref="A15:F15"/>
    <mergeCell ref="A14:G14"/>
    <mergeCell ref="A16:G16"/>
    <mergeCell ref="B44:H44"/>
    <mergeCell ref="B45:H45"/>
    <mergeCell ref="B43:H43"/>
    <mergeCell ref="B53:H53"/>
    <mergeCell ref="B72:H72"/>
    <mergeCell ref="B67:H67"/>
    <mergeCell ref="B68:H68"/>
    <mergeCell ref="B69:H69"/>
    <mergeCell ref="B70:H70"/>
    <mergeCell ref="B71:H71"/>
    <mergeCell ref="B99:H99"/>
    <mergeCell ref="A100:B100"/>
    <mergeCell ref="C100:H100"/>
    <mergeCell ref="B93:H93"/>
    <mergeCell ref="B91:H91"/>
    <mergeCell ref="B88:H88"/>
    <mergeCell ref="B97:H97"/>
    <mergeCell ref="B95:H95"/>
    <mergeCell ref="B83:H83"/>
    <mergeCell ref="B98:H98"/>
  </mergeCells>
  <phoneticPr fontId="0" type="noConversion"/>
  <conditionalFormatting sqref="H19:H20 H26:H31">
    <cfRule type="cellIs" dxfId="81" priority="45" stopIfTrue="1" operator="equal">
      <formula>6</formula>
    </cfRule>
  </conditionalFormatting>
  <conditionalFormatting sqref="I19:I24">
    <cfRule type="cellIs" dxfId="80" priority="47" stopIfTrue="1" operator="equal">
      <formula>11</formula>
    </cfRule>
  </conditionalFormatting>
  <conditionalFormatting sqref="B47:H47">
    <cfRule type="expression" dxfId="79" priority="48" stopIfTrue="1">
      <formula>$H$19-5=0</formula>
    </cfRule>
  </conditionalFormatting>
  <conditionalFormatting sqref="B50:H50">
    <cfRule type="expression" dxfId="78" priority="49" stopIfTrue="1">
      <formula>$I$19-3=0</formula>
    </cfRule>
  </conditionalFormatting>
  <conditionalFormatting sqref="B53:H53">
    <cfRule type="expression" dxfId="77" priority="50" stopIfTrue="1">
      <formula>$I$19-10=0</formula>
    </cfRule>
  </conditionalFormatting>
  <conditionalFormatting sqref="G32:G34">
    <cfRule type="cellIs" dxfId="76" priority="52" stopIfTrue="1" operator="equal">
      <formula>10</formula>
    </cfRule>
  </conditionalFormatting>
  <conditionalFormatting sqref="F19">
    <cfRule type="expression" dxfId="75" priority="53" stopIfTrue="1">
      <formula>$F$19-$H$19=1</formula>
    </cfRule>
  </conditionalFormatting>
  <conditionalFormatting sqref="F20">
    <cfRule type="expression" dxfId="74" priority="54" stopIfTrue="1">
      <formula>$F$20-$H$20=1</formula>
    </cfRule>
  </conditionalFormatting>
  <conditionalFormatting sqref="F25">
    <cfRule type="expression" dxfId="73" priority="55" stopIfTrue="1">
      <formula>$F$25-$H$25=1</formula>
    </cfRule>
  </conditionalFormatting>
  <conditionalFormatting sqref="B45">
    <cfRule type="expression" dxfId="72" priority="57" stopIfTrue="1">
      <formula>OR($F$20-$H$20=0,NOT(I44))</formula>
    </cfRule>
  </conditionalFormatting>
  <conditionalFormatting sqref="G19:G31">
    <cfRule type="expression" dxfId="71" priority="58" stopIfTrue="1">
      <formula>$F$32-$H$32=1</formula>
    </cfRule>
  </conditionalFormatting>
  <conditionalFormatting sqref="G46:H46">
    <cfRule type="expression" dxfId="70" priority="59" stopIfTrue="1">
      <formula>($F$20-$H$20-1)&lt;0</formula>
    </cfRule>
  </conditionalFormatting>
  <conditionalFormatting sqref="G49:H49">
    <cfRule type="expression" dxfId="69" priority="60" stopIfTrue="1">
      <formula>($F$22-$H$22-1)&lt;0</formula>
    </cfRule>
  </conditionalFormatting>
  <conditionalFormatting sqref="G52:H52">
    <cfRule type="expression" dxfId="68" priority="61" stopIfTrue="1">
      <formula>($F$24-$H$24-1)&lt;0</formula>
    </cfRule>
  </conditionalFormatting>
  <conditionalFormatting sqref="B48">
    <cfRule type="expression" dxfId="67" priority="62" stopIfTrue="1">
      <formula>OR($F$22-$H$22=0,NOT(I47))</formula>
    </cfRule>
  </conditionalFormatting>
  <conditionalFormatting sqref="B51">
    <cfRule type="expression" dxfId="66" priority="63" stopIfTrue="1">
      <formula>OR($F$24-$H$24=0,NOT(I50))</formula>
    </cfRule>
  </conditionalFormatting>
  <conditionalFormatting sqref="B54">
    <cfRule type="expression" dxfId="65" priority="64" stopIfTrue="1">
      <formula>OR($F$26-$H$26=0,NOT(I53))</formula>
    </cfRule>
  </conditionalFormatting>
  <conditionalFormatting sqref="B56">
    <cfRule type="expression" dxfId="64" priority="65" stopIfTrue="1">
      <formula>OR($F$27-$H$27=0,NOT(I55))</formula>
    </cfRule>
  </conditionalFormatting>
  <conditionalFormatting sqref="F22">
    <cfRule type="expression" dxfId="63" priority="66" stopIfTrue="1">
      <formula>$F$22-$H$22=1</formula>
    </cfRule>
  </conditionalFormatting>
  <conditionalFormatting sqref="F24">
    <cfRule type="expression" dxfId="62" priority="67" stopIfTrue="1">
      <formula>$F$24-$H$24=1</formula>
    </cfRule>
  </conditionalFormatting>
  <conditionalFormatting sqref="F26">
    <cfRule type="expression" dxfId="61" priority="68" stopIfTrue="1">
      <formula>$F$26-$H$26=1</formula>
    </cfRule>
  </conditionalFormatting>
  <conditionalFormatting sqref="F28">
    <cfRule type="expression" dxfId="60" priority="69" stopIfTrue="1">
      <formula>$F$28-$H$28=1</formula>
    </cfRule>
  </conditionalFormatting>
  <conditionalFormatting sqref="F32">
    <cfRule type="expression" dxfId="59" priority="70" stopIfTrue="1">
      <formula>$F$32-$H$32=1</formula>
    </cfRule>
  </conditionalFormatting>
  <conditionalFormatting sqref="F33">
    <cfRule type="expression" dxfId="58" priority="71" stopIfTrue="1">
      <formula>$F$33-$H$33=1</formula>
    </cfRule>
  </conditionalFormatting>
  <conditionalFormatting sqref="F34">
    <cfRule type="expression" dxfId="57" priority="72" stopIfTrue="1">
      <formula>$F$34-$H$34=1</formula>
    </cfRule>
  </conditionalFormatting>
  <conditionalFormatting sqref="B68">
    <cfRule type="expression" dxfId="56" priority="73" stopIfTrue="1">
      <formula>OR($F$32-$H$32=0,NOT(I67))</formula>
    </cfRule>
  </conditionalFormatting>
  <conditionalFormatting sqref="B70">
    <cfRule type="expression" dxfId="55" priority="74" stopIfTrue="1">
      <formula>OR($F$33-$H$33=0,NOT(I69))</formula>
    </cfRule>
  </conditionalFormatting>
  <conditionalFormatting sqref="B72">
    <cfRule type="expression" dxfId="54" priority="75" stopIfTrue="1">
      <formula>OR($F$34-$H$34=0,NOT(I71))</formula>
    </cfRule>
  </conditionalFormatting>
  <conditionalFormatting sqref="G35">
    <cfRule type="cellIs" dxfId="53" priority="43" stopIfTrue="1" operator="equal">
      <formula>10</formula>
    </cfRule>
  </conditionalFormatting>
  <conditionalFormatting sqref="F35">
    <cfRule type="expression" dxfId="52" priority="44" stopIfTrue="1">
      <formula>$F$35-$H$35=1</formula>
    </cfRule>
  </conditionalFormatting>
  <conditionalFormatting sqref="G36:G39">
    <cfRule type="cellIs" dxfId="51" priority="41" stopIfTrue="1" operator="equal">
      <formula>10</formula>
    </cfRule>
  </conditionalFormatting>
  <conditionalFormatting sqref="F36">
    <cfRule type="expression" dxfId="50" priority="42" stopIfTrue="1">
      <formula>$F$36-$H$36=1</formula>
    </cfRule>
  </conditionalFormatting>
  <conditionalFormatting sqref="B55:H55">
    <cfRule type="expression" dxfId="49" priority="76" stopIfTrue="1">
      <formula>#REF!-14=0</formula>
    </cfRule>
  </conditionalFormatting>
  <conditionalFormatting sqref="G45:H45">
    <cfRule type="expression" dxfId="48" priority="81" stopIfTrue="1">
      <formula>OR($F$20-$H$20=0,NOT(J44))</formula>
    </cfRule>
  </conditionalFormatting>
  <conditionalFormatting sqref="C45:F45">
    <cfRule type="expression" dxfId="47" priority="82" stopIfTrue="1">
      <formula>OR($F$20-$H$20=0,NOT(#REF!))</formula>
    </cfRule>
  </conditionalFormatting>
  <conditionalFormatting sqref="G48:H48">
    <cfRule type="expression" dxfId="46" priority="84" stopIfTrue="1">
      <formula>OR($F$22-$H$22=0,NOT(J47))</formula>
    </cfRule>
  </conditionalFormatting>
  <conditionalFormatting sqref="C48:F48">
    <cfRule type="expression" dxfId="45" priority="85" stopIfTrue="1">
      <formula>OR($F$22-$H$22=0,NOT(#REF!))</formula>
    </cfRule>
  </conditionalFormatting>
  <conditionalFormatting sqref="G51:H51">
    <cfRule type="expression" dxfId="44" priority="87" stopIfTrue="1">
      <formula>OR($F$24-$H$24=0,NOT(J50))</formula>
    </cfRule>
  </conditionalFormatting>
  <conditionalFormatting sqref="C51:F51">
    <cfRule type="expression" dxfId="43" priority="88" stopIfTrue="1">
      <formula>OR($F$24-$H$24=0,NOT(#REF!))</formula>
    </cfRule>
  </conditionalFormatting>
  <conditionalFormatting sqref="G54:H54">
    <cfRule type="expression" dxfId="42" priority="90" stopIfTrue="1">
      <formula>OR($F$26-$H$26=0,NOT(J53))</formula>
    </cfRule>
  </conditionalFormatting>
  <conditionalFormatting sqref="C54:F54">
    <cfRule type="expression" dxfId="41" priority="91" stopIfTrue="1">
      <formula>OR($F$26-$H$26=0,NOT(#REF!))</formula>
    </cfRule>
  </conditionalFormatting>
  <conditionalFormatting sqref="G56:H56">
    <cfRule type="expression" dxfId="40" priority="93" stopIfTrue="1">
      <formula>OR($F$27-$H$27=0,NOT(J55))</formula>
    </cfRule>
  </conditionalFormatting>
  <conditionalFormatting sqref="C56:F56">
    <cfRule type="expression" dxfId="39" priority="94" stopIfTrue="1">
      <formula>OR($F$27-$H$27=0,NOT(#REF!))</formula>
    </cfRule>
  </conditionalFormatting>
  <conditionalFormatting sqref="G68:H68">
    <cfRule type="expression" dxfId="38" priority="96" stopIfTrue="1">
      <formula>OR($F$32-$H$32=0,NOT(J67))</formula>
    </cfRule>
  </conditionalFormatting>
  <conditionalFormatting sqref="C68:F68">
    <cfRule type="expression" dxfId="37" priority="97" stopIfTrue="1">
      <formula>OR($F$32-$H$32=0,NOT(#REF!))</formula>
    </cfRule>
  </conditionalFormatting>
  <conditionalFormatting sqref="G70:H70">
    <cfRule type="expression" dxfId="36" priority="99" stopIfTrue="1">
      <formula>OR($F$33-$H$33=0,NOT(J69))</formula>
    </cfRule>
  </conditionalFormatting>
  <conditionalFormatting sqref="C70:F70">
    <cfRule type="expression" dxfId="35" priority="100" stopIfTrue="1">
      <formula>OR($F$33-$H$33=0,NOT(#REF!))</formula>
    </cfRule>
  </conditionalFormatting>
  <conditionalFormatting sqref="G72:H72">
    <cfRule type="expression" dxfId="34" priority="102" stopIfTrue="1">
      <formula>OR($F$34-$H$34=0,NOT(J71))</formula>
    </cfRule>
  </conditionalFormatting>
  <conditionalFormatting sqref="C72:F72">
    <cfRule type="expression" dxfId="33" priority="103" stopIfTrue="1">
      <formula>OR($F$34-$H$34=0,NOT(#REF!))</formula>
    </cfRule>
  </conditionalFormatting>
  <conditionalFormatting sqref="B83:H84">
    <cfRule type="expression" dxfId="32" priority="35" stopIfTrue="1">
      <formula>$J$21-14=0</formula>
    </cfRule>
  </conditionalFormatting>
  <conditionalFormatting sqref="B88:G88">
    <cfRule type="expression" dxfId="31" priority="36" stopIfTrue="1">
      <formula>B87-10=0</formula>
    </cfRule>
  </conditionalFormatting>
  <conditionalFormatting sqref="B91:H91">
    <cfRule type="expression" dxfId="30" priority="37" stopIfTrue="1">
      <formula>OR(B89-5=0,B90-5=0)</formula>
    </cfRule>
  </conditionalFormatting>
  <conditionalFormatting sqref="B93:H93">
    <cfRule type="expression" dxfId="29" priority="38" stopIfTrue="1">
      <formula>B92-3=0</formula>
    </cfRule>
  </conditionalFormatting>
  <conditionalFormatting sqref="B95:H95">
    <cfRule type="expression" dxfId="28" priority="39" stopIfTrue="1">
      <formula>B94-11=0</formula>
    </cfRule>
  </conditionalFormatting>
  <conditionalFormatting sqref="B97:H97">
    <cfRule type="expression" dxfId="27" priority="40" stopIfTrue="1">
      <formula>OR($F$35-$H$35=0,NOT(I96))</formula>
    </cfRule>
  </conditionalFormatting>
  <conditionalFormatting sqref="B99:H99">
    <cfRule type="expression" dxfId="26" priority="34" stopIfTrue="1">
      <formula>OR($F$36-$H$36=0,NOT(I98))</formula>
    </cfRule>
  </conditionalFormatting>
  <conditionalFormatting sqref="B43">
    <cfRule type="expression" dxfId="25" priority="31" stopIfTrue="1">
      <formula>OR($F$19-$H$19=0,NOT(I42))</formula>
    </cfRule>
  </conditionalFormatting>
  <conditionalFormatting sqref="G43:H43">
    <cfRule type="expression" dxfId="24" priority="32" stopIfTrue="1">
      <formula>OR($F$24-$H$24=0,NOT(J42))</formula>
    </cfRule>
  </conditionalFormatting>
  <conditionalFormatting sqref="C43:F43">
    <cfRule type="expression" dxfId="23" priority="33" stopIfTrue="1">
      <formula>OR($F$24-$H$24=0,NOT(#REF!))</formula>
    </cfRule>
  </conditionalFormatting>
  <conditionalFormatting sqref="B60">
    <cfRule type="expression" dxfId="22" priority="28" stopIfTrue="1">
      <formula>OR($F$28-$H$28=0,NOT(I59))</formula>
    </cfRule>
  </conditionalFormatting>
  <conditionalFormatting sqref="F27">
    <cfRule type="expression" dxfId="21" priority="27" stopIfTrue="1">
      <formula>$F$27-$H$27=1</formula>
    </cfRule>
  </conditionalFormatting>
  <conditionalFormatting sqref="F29">
    <cfRule type="expression" dxfId="20" priority="26" stopIfTrue="1">
      <formula>$F$29-$H$29=1</formula>
    </cfRule>
  </conditionalFormatting>
  <conditionalFormatting sqref="B62">
    <cfRule type="expression" dxfId="19" priority="25" stopIfTrue="1">
      <formula>OR($F$29-$H$29=0,NOT(I61))</formula>
    </cfRule>
  </conditionalFormatting>
  <conditionalFormatting sqref="B64">
    <cfRule type="expression" dxfId="18" priority="24" stopIfTrue="1">
      <formula>OR($F$30-$H$30=0,NOT(I63))</formula>
    </cfRule>
  </conditionalFormatting>
  <conditionalFormatting sqref="B66">
    <cfRule type="expression" dxfId="17" priority="23" stopIfTrue="1">
      <formula>OR($F$31-$H$31=0,NOT(I65))</formula>
    </cfRule>
  </conditionalFormatting>
  <conditionalFormatting sqref="F30">
    <cfRule type="expression" dxfId="16" priority="22" stopIfTrue="1">
      <formula>$F$30-$H$30=1</formula>
    </cfRule>
  </conditionalFormatting>
  <conditionalFormatting sqref="F31">
    <cfRule type="expression" dxfId="15" priority="21" stopIfTrue="1">
      <formula>$F$31-$H$31=1</formula>
    </cfRule>
  </conditionalFormatting>
  <conditionalFormatting sqref="B74">
    <cfRule type="expression" dxfId="14" priority="18" stopIfTrue="1">
      <formula>OR($F$37-$H$37=0,NOT(I73))</formula>
    </cfRule>
  </conditionalFormatting>
  <conditionalFormatting sqref="G74:H74">
    <cfRule type="expression" dxfId="13" priority="19" stopIfTrue="1">
      <formula>OR($F$34-$H$34=0,NOT(J73))</formula>
    </cfRule>
  </conditionalFormatting>
  <conditionalFormatting sqref="C74:F74">
    <cfRule type="expression" dxfId="12" priority="20" stopIfTrue="1">
      <formula>OR($F$34-$H$34=0,NOT(#REF!))</formula>
    </cfRule>
  </conditionalFormatting>
  <conditionalFormatting sqref="B76">
    <cfRule type="expression" dxfId="11" priority="15" stopIfTrue="1">
      <formula>OR($F$38-$H$38=0,NOT(I75))</formula>
    </cfRule>
  </conditionalFormatting>
  <conditionalFormatting sqref="G76:H76">
    <cfRule type="expression" dxfId="10" priority="16" stopIfTrue="1">
      <formula>OR($F$34-$H$34=0,NOT(J75))</formula>
    </cfRule>
  </conditionalFormatting>
  <conditionalFormatting sqref="C76:F76">
    <cfRule type="expression" dxfId="9" priority="17" stopIfTrue="1">
      <formula>OR($F$34-$H$34=0,NOT(#REF!))</formula>
    </cfRule>
  </conditionalFormatting>
  <conditionalFormatting sqref="B78">
    <cfRule type="expression" dxfId="8" priority="12" stopIfTrue="1">
      <formula>OR($F$39-$H$39=0,NOT(I77))</formula>
    </cfRule>
  </conditionalFormatting>
  <conditionalFormatting sqref="G78:H78">
    <cfRule type="expression" dxfId="7" priority="13" stopIfTrue="1">
      <formula>OR($F$34-$H$34=0,NOT(J77))</formula>
    </cfRule>
  </conditionalFormatting>
  <conditionalFormatting sqref="C78:F78">
    <cfRule type="expression" dxfId="6" priority="14" stopIfTrue="1">
      <formula>OR($F$34-$H$34=0,NOT(#REF!))</formula>
    </cfRule>
  </conditionalFormatting>
  <conditionalFormatting sqref="F37">
    <cfRule type="expression" dxfId="5" priority="11" stopIfTrue="1">
      <formula>$F$37-$H$37=1</formula>
    </cfRule>
  </conditionalFormatting>
  <conditionalFormatting sqref="F38">
    <cfRule type="expression" dxfId="4" priority="10" stopIfTrue="1">
      <formula>$F$38-$H$38=1</formula>
    </cfRule>
  </conditionalFormatting>
  <conditionalFormatting sqref="F39">
    <cfRule type="expression" dxfId="3" priority="9" stopIfTrue="1">
      <formula>$F$39-$H$39=1</formula>
    </cfRule>
  </conditionalFormatting>
  <conditionalFormatting sqref="F40">
    <cfRule type="expression" dxfId="2" priority="8" stopIfTrue="1">
      <formula>$F$40-$H$40=1</formula>
    </cfRule>
  </conditionalFormatting>
  <conditionalFormatting sqref="H40">
    <cfRule type="expression" dxfId="1" priority="4" stopIfTrue="1">
      <formula>$F$39-$H$39=1</formula>
    </cfRule>
  </conditionalFormatting>
  <conditionalFormatting sqref="B80">
    <cfRule type="expression" dxfId="0" priority="1" stopIfTrue="1">
      <formula>OR($F$40-$H$40=0,NOT(I79))</formula>
    </cfRule>
  </conditionalFormatting>
  <hyperlinks>
    <hyperlink ref="B4" r:id="rId1"/>
  </hyperlinks>
  <pageMargins left="0.59055118110236227" right="0.59055118110236227" top="0.51181102362204722" bottom="0.51181102362204722" header="0.23622047244094491"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4" manualBreakCount="4">
    <brk id="16" max="7" man="1"/>
    <brk id="40" max="7" man="1"/>
    <brk id="56" max="7" man="1"/>
    <brk id="80" max="7"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41</xdr:row>
                    <xdr:rowOff>0</xdr:rowOff>
                  </from>
                  <to>
                    <xdr:col>7</xdr:col>
                    <xdr:colOff>224287</xdr:colOff>
                    <xdr:row>41</xdr:row>
                    <xdr:rowOff>207034</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25879</xdr:colOff>
                    <xdr:row>43</xdr:row>
                    <xdr:rowOff>34506</xdr:rowOff>
                  </from>
                  <to>
                    <xdr:col>7</xdr:col>
                    <xdr:colOff>232913</xdr:colOff>
                    <xdr:row>43</xdr:row>
                    <xdr:rowOff>232913</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25879</xdr:colOff>
                    <xdr:row>46</xdr:row>
                    <xdr:rowOff>34506</xdr:rowOff>
                  </from>
                  <to>
                    <xdr:col>7</xdr:col>
                    <xdr:colOff>232913</xdr:colOff>
                    <xdr:row>46</xdr:row>
                    <xdr:rowOff>232913</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25879</xdr:colOff>
                    <xdr:row>49</xdr:row>
                    <xdr:rowOff>34506</xdr:rowOff>
                  </from>
                  <to>
                    <xdr:col>7</xdr:col>
                    <xdr:colOff>232913</xdr:colOff>
                    <xdr:row>49</xdr:row>
                    <xdr:rowOff>232913</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25879</xdr:colOff>
                    <xdr:row>52</xdr:row>
                    <xdr:rowOff>34506</xdr:rowOff>
                  </from>
                  <to>
                    <xdr:col>7</xdr:col>
                    <xdr:colOff>232913</xdr:colOff>
                    <xdr:row>52</xdr:row>
                    <xdr:rowOff>232913</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25879</xdr:colOff>
                    <xdr:row>54</xdr:row>
                    <xdr:rowOff>34506</xdr:rowOff>
                  </from>
                  <to>
                    <xdr:col>7</xdr:col>
                    <xdr:colOff>232913</xdr:colOff>
                    <xdr:row>54</xdr:row>
                    <xdr:rowOff>232913</xdr:rowOff>
                  </to>
                </anchor>
              </controlPr>
            </control>
          </mc:Choice>
        </mc:AlternateContent>
        <mc:AlternateContent xmlns:mc="http://schemas.openxmlformats.org/markup-compatibility/2006">
          <mc:Choice Requires="x14">
            <control shapeId="2119" r:id="rId11" name="Drop Down 71">
              <controlPr locked="0" defaultSize="0" autoLine="0" autoPict="0">
                <anchor moveWithCells="1">
                  <from>
                    <xdr:col>6</xdr:col>
                    <xdr:colOff>25879</xdr:colOff>
                    <xdr:row>14</xdr:row>
                    <xdr:rowOff>129396</xdr:rowOff>
                  </from>
                  <to>
                    <xdr:col>6</xdr:col>
                    <xdr:colOff>888521</xdr:colOff>
                    <xdr:row>14</xdr:row>
                    <xdr:rowOff>405442</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1</xdr:col>
                    <xdr:colOff>25879</xdr:colOff>
                    <xdr:row>66</xdr:row>
                    <xdr:rowOff>34506</xdr:rowOff>
                  </from>
                  <to>
                    <xdr:col>7</xdr:col>
                    <xdr:colOff>232913</xdr:colOff>
                    <xdr:row>66</xdr:row>
                    <xdr:rowOff>232913</xdr:rowOff>
                  </to>
                </anchor>
              </controlPr>
            </control>
          </mc:Choice>
        </mc:AlternateContent>
        <mc:AlternateContent xmlns:mc="http://schemas.openxmlformats.org/markup-compatibility/2006">
          <mc:Choice Requires="x14">
            <control shapeId="2123" r:id="rId13" name="Drop Down 75">
              <controlPr locked="0" defaultSize="0" autoLine="0" autoPict="0">
                <anchor moveWithCells="1">
                  <from>
                    <xdr:col>1</xdr:col>
                    <xdr:colOff>25879</xdr:colOff>
                    <xdr:row>68</xdr:row>
                    <xdr:rowOff>34506</xdr:rowOff>
                  </from>
                  <to>
                    <xdr:col>7</xdr:col>
                    <xdr:colOff>232913</xdr:colOff>
                    <xdr:row>68</xdr:row>
                    <xdr:rowOff>232913</xdr:rowOff>
                  </to>
                </anchor>
              </controlPr>
            </control>
          </mc:Choice>
        </mc:AlternateContent>
        <mc:AlternateContent xmlns:mc="http://schemas.openxmlformats.org/markup-compatibility/2006">
          <mc:Choice Requires="x14">
            <control shapeId="2124" r:id="rId14" name="Drop Down 76">
              <controlPr locked="0" defaultSize="0" autoLine="0" autoPict="0">
                <anchor moveWithCells="1">
                  <from>
                    <xdr:col>1</xdr:col>
                    <xdr:colOff>25879</xdr:colOff>
                    <xdr:row>70</xdr:row>
                    <xdr:rowOff>34506</xdr:rowOff>
                  </from>
                  <to>
                    <xdr:col>7</xdr:col>
                    <xdr:colOff>232913</xdr:colOff>
                    <xdr:row>70</xdr:row>
                    <xdr:rowOff>232913</xdr:rowOff>
                  </to>
                </anchor>
              </controlPr>
            </control>
          </mc:Choice>
        </mc:AlternateContent>
        <mc:AlternateContent xmlns:mc="http://schemas.openxmlformats.org/markup-compatibility/2006">
          <mc:Choice Requires="x14">
            <control shapeId="2125" r:id="rId15" name="Drop Down 77">
              <controlPr locked="0" defaultSize="0" autoLine="0" autoPict="0">
                <anchor moveWithCells="1">
                  <from>
                    <xdr:col>1</xdr:col>
                    <xdr:colOff>8626</xdr:colOff>
                    <xdr:row>84</xdr:row>
                    <xdr:rowOff>43132</xdr:rowOff>
                  </from>
                  <to>
                    <xdr:col>2</xdr:col>
                    <xdr:colOff>146649</xdr:colOff>
                    <xdr:row>84</xdr:row>
                    <xdr:rowOff>258792</xdr:rowOff>
                  </to>
                </anchor>
              </controlPr>
            </control>
          </mc:Choice>
        </mc:AlternateContent>
        <mc:AlternateContent xmlns:mc="http://schemas.openxmlformats.org/markup-compatibility/2006">
          <mc:Choice Requires="x14">
            <control shapeId="2126" r:id="rId16" name="Drop Down 78">
              <controlPr locked="0" defaultSize="0" autoLine="0" autoPict="0">
                <anchor moveWithCells="1">
                  <from>
                    <xdr:col>1</xdr:col>
                    <xdr:colOff>25879</xdr:colOff>
                    <xdr:row>86</xdr:row>
                    <xdr:rowOff>34506</xdr:rowOff>
                  </from>
                  <to>
                    <xdr:col>3</xdr:col>
                    <xdr:colOff>759125</xdr:colOff>
                    <xdr:row>86</xdr:row>
                    <xdr:rowOff>241540</xdr:rowOff>
                  </to>
                </anchor>
              </controlPr>
            </control>
          </mc:Choice>
        </mc:AlternateContent>
        <mc:AlternateContent xmlns:mc="http://schemas.openxmlformats.org/markup-compatibility/2006">
          <mc:Choice Requires="x14">
            <control shapeId="2127" r:id="rId17" name="Drop Down 79">
              <controlPr locked="0" defaultSize="0" autoLine="0" autoPict="0">
                <anchor moveWithCells="1">
                  <from>
                    <xdr:col>1</xdr:col>
                    <xdr:colOff>25879</xdr:colOff>
                    <xdr:row>88</xdr:row>
                    <xdr:rowOff>34506</xdr:rowOff>
                  </from>
                  <to>
                    <xdr:col>3</xdr:col>
                    <xdr:colOff>759125</xdr:colOff>
                    <xdr:row>88</xdr:row>
                    <xdr:rowOff>241540</xdr:rowOff>
                  </to>
                </anchor>
              </controlPr>
            </control>
          </mc:Choice>
        </mc:AlternateContent>
        <mc:AlternateContent xmlns:mc="http://schemas.openxmlformats.org/markup-compatibility/2006">
          <mc:Choice Requires="x14">
            <control shapeId="2128" r:id="rId18" name="Drop Down 80">
              <controlPr locked="0" defaultSize="0" autoLine="0" autoPict="0">
                <anchor moveWithCells="1">
                  <from>
                    <xdr:col>1</xdr:col>
                    <xdr:colOff>25879</xdr:colOff>
                    <xdr:row>89</xdr:row>
                    <xdr:rowOff>34506</xdr:rowOff>
                  </from>
                  <to>
                    <xdr:col>3</xdr:col>
                    <xdr:colOff>759125</xdr:colOff>
                    <xdr:row>89</xdr:row>
                    <xdr:rowOff>241540</xdr:rowOff>
                  </to>
                </anchor>
              </controlPr>
            </control>
          </mc:Choice>
        </mc:AlternateContent>
        <mc:AlternateContent xmlns:mc="http://schemas.openxmlformats.org/markup-compatibility/2006">
          <mc:Choice Requires="x14">
            <control shapeId="2129" r:id="rId19" name="Drop Down 81">
              <controlPr locked="0" defaultSize="0" autoLine="0" autoPict="0">
                <anchor moveWithCells="1">
                  <from>
                    <xdr:col>1</xdr:col>
                    <xdr:colOff>25879</xdr:colOff>
                    <xdr:row>91</xdr:row>
                    <xdr:rowOff>34506</xdr:rowOff>
                  </from>
                  <to>
                    <xdr:col>3</xdr:col>
                    <xdr:colOff>759125</xdr:colOff>
                    <xdr:row>91</xdr:row>
                    <xdr:rowOff>241540</xdr:rowOff>
                  </to>
                </anchor>
              </controlPr>
            </control>
          </mc:Choice>
        </mc:AlternateContent>
        <mc:AlternateContent xmlns:mc="http://schemas.openxmlformats.org/markup-compatibility/2006">
          <mc:Choice Requires="x14">
            <control shapeId="2130" r:id="rId20" name="Drop Down 82">
              <controlPr locked="0" defaultSize="0" autoLine="0" autoPict="0">
                <anchor moveWithCells="1">
                  <from>
                    <xdr:col>1</xdr:col>
                    <xdr:colOff>25879</xdr:colOff>
                    <xdr:row>93</xdr:row>
                    <xdr:rowOff>43132</xdr:rowOff>
                  </from>
                  <to>
                    <xdr:col>3</xdr:col>
                    <xdr:colOff>759125</xdr:colOff>
                    <xdr:row>93</xdr:row>
                    <xdr:rowOff>258792</xdr:rowOff>
                  </to>
                </anchor>
              </controlPr>
            </control>
          </mc:Choice>
        </mc:AlternateContent>
        <mc:AlternateContent xmlns:mc="http://schemas.openxmlformats.org/markup-compatibility/2006">
          <mc:Choice Requires="x14">
            <control shapeId="2131" r:id="rId21" name="Drop Down 83">
              <controlPr locked="0" defaultSize="0" autoLine="0" autoPict="0">
                <anchor moveWithCells="1">
                  <from>
                    <xdr:col>1</xdr:col>
                    <xdr:colOff>25879</xdr:colOff>
                    <xdr:row>95</xdr:row>
                    <xdr:rowOff>43132</xdr:rowOff>
                  </from>
                  <to>
                    <xdr:col>5</xdr:col>
                    <xdr:colOff>1000664</xdr:colOff>
                    <xdr:row>95</xdr:row>
                    <xdr:rowOff>258792</xdr:rowOff>
                  </to>
                </anchor>
              </controlPr>
            </control>
          </mc:Choice>
        </mc:AlternateContent>
        <mc:AlternateContent xmlns:mc="http://schemas.openxmlformats.org/markup-compatibility/2006">
          <mc:Choice Requires="x14">
            <control shapeId="2132" r:id="rId22" name="Drop Down 84">
              <controlPr locked="0" defaultSize="0" autoLine="0" autoPict="0">
                <anchor moveWithCells="1">
                  <from>
                    <xdr:col>1</xdr:col>
                    <xdr:colOff>25879</xdr:colOff>
                    <xdr:row>97</xdr:row>
                    <xdr:rowOff>34506</xdr:rowOff>
                  </from>
                  <to>
                    <xdr:col>7</xdr:col>
                    <xdr:colOff>232913</xdr:colOff>
                    <xdr:row>97</xdr:row>
                    <xdr:rowOff>232913</xdr:rowOff>
                  </to>
                </anchor>
              </controlPr>
            </control>
          </mc:Choice>
        </mc:AlternateContent>
        <mc:AlternateContent xmlns:mc="http://schemas.openxmlformats.org/markup-compatibility/2006">
          <mc:Choice Requires="x14">
            <control shapeId="2133" r:id="rId23" name="Drop Down 85">
              <controlPr locked="0" defaultSize="0" autoLine="0" autoPict="0">
                <anchor moveWithCells="1">
                  <from>
                    <xdr:col>2</xdr:col>
                    <xdr:colOff>0</xdr:colOff>
                    <xdr:row>99</xdr:row>
                    <xdr:rowOff>8626</xdr:rowOff>
                  </from>
                  <to>
                    <xdr:col>3</xdr:col>
                    <xdr:colOff>319177</xdr:colOff>
                    <xdr:row>99</xdr:row>
                    <xdr:rowOff>224287</xdr:rowOff>
                  </to>
                </anchor>
              </controlPr>
            </control>
          </mc:Choice>
        </mc:AlternateContent>
        <mc:AlternateContent xmlns:mc="http://schemas.openxmlformats.org/markup-compatibility/2006">
          <mc:Choice Requires="x14">
            <control shapeId="2134" r:id="rId24" name="Drop Down 86">
              <controlPr locked="0" defaultSize="0" autoLine="0" autoPict="0">
                <anchor moveWithCells="1">
                  <from>
                    <xdr:col>3</xdr:col>
                    <xdr:colOff>414068</xdr:colOff>
                    <xdr:row>99</xdr:row>
                    <xdr:rowOff>8626</xdr:rowOff>
                  </from>
                  <to>
                    <xdr:col>4</xdr:col>
                    <xdr:colOff>552091</xdr:colOff>
                    <xdr:row>99</xdr:row>
                    <xdr:rowOff>224287</xdr:rowOff>
                  </to>
                </anchor>
              </controlPr>
            </control>
          </mc:Choice>
        </mc:AlternateContent>
        <mc:AlternateContent xmlns:mc="http://schemas.openxmlformats.org/markup-compatibility/2006">
          <mc:Choice Requires="x14">
            <control shapeId="2135" r:id="rId25" name="Drop Down 87">
              <controlPr locked="0" defaultSize="0" autoLine="0" autoPict="0">
                <anchor moveWithCells="1">
                  <from>
                    <xdr:col>4</xdr:col>
                    <xdr:colOff>655608</xdr:colOff>
                    <xdr:row>99</xdr:row>
                    <xdr:rowOff>8626</xdr:rowOff>
                  </from>
                  <to>
                    <xdr:col>5</xdr:col>
                    <xdr:colOff>793630</xdr:colOff>
                    <xdr:row>99</xdr:row>
                    <xdr:rowOff>224287</xdr:rowOff>
                  </to>
                </anchor>
              </controlPr>
            </control>
          </mc:Choice>
        </mc:AlternateContent>
        <mc:AlternateContent xmlns:mc="http://schemas.openxmlformats.org/markup-compatibility/2006">
          <mc:Choice Requires="x14">
            <control shapeId="2136" r:id="rId26" name="Drop Down 88">
              <controlPr locked="0" defaultSize="0" autoLine="0" autoPict="0">
                <anchor moveWithCells="1">
                  <from>
                    <xdr:col>6</xdr:col>
                    <xdr:colOff>0</xdr:colOff>
                    <xdr:row>99</xdr:row>
                    <xdr:rowOff>17253</xdr:rowOff>
                  </from>
                  <to>
                    <xdr:col>7</xdr:col>
                    <xdr:colOff>207034</xdr:colOff>
                    <xdr:row>99</xdr:row>
                    <xdr:rowOff>232913</xdr:rowOff>
                  </to>
                </anchor>
              </controlPr>
            </control>
          </mc:Choice>
        </mc:AlternateContent>
        <mc:AlternateContent xmlns:mc="http://schemas.openxmlformats.org/markup-compatibility/2006">
          <mc:Choice Requires="x14">
            <control shapeId="2139" r:id="rId27" name="Drop Down 91">
              <controlPr locked="0" defaultSize="0" autoLine="0" autoPict="0">
                <anchor moveWithCells="1">
                  <from>
                    <xdr:col>1</xdr:col>
                    <xdr:colOff>25879</xdr:colOff>
                    <xdr:row>62</xdr:row>
                    <xdr:rowOff>34506</xdr:rowOff>
                  </from>
                  <to>
                    <xdr:col>7</xdr:col>
                    <xdr:colOff>232913</xdr:colOff>
                    <xdr:row>62</xdr:row>
                    <xdr:rowOff>232913</xdr:rowOff>
                  </to>
                </anchor>
              </controlPr>
            </control>
          </mc:Choice>
        </mc:AlternateContent>
        <mc:AlternateContent xmlns:mc="http://schemas.openxmlformats.org/markup-compatibility/2006">
          <mc:Choice Requires="x14">
            <control shapeId="2140" r:id="rId28" name="Drop Down 92">
              <controlPr locked="0" defaultSize="0" autoLine="0" autoPict="0">
                <anchor moveWithCells="1">
                  <from>
                    <xdr:col>1</xdr:col>
                    <xdr:colOff>25879</xdr:colOff>
                    <xdr:row>64</xdr:row>
                    <xdr:rowOff>34506</xdr:rowOff>
                  </from>
                  <to>
                    <xdr:col>7</xdr:col>
                    <xdr:colOff>232913</xdr:colOff>
                    <xdr:row>64</xdr:row>
                    <xdr:rowOff>232913</xdr:rowOff>
                  </to>
                </anchor>
              </controlPr>
            </control>
          </mc:Choice>
        </mc:AlternateContent>
        <mc:AlternateContent xmlns:mc="http://schemas.openxmlformats.org/markup-compatibility/2006">
          <mc:Choice Requires="x14">
            <control shapeId="2141" r:id="rId29" name="Drop Down 93">
              <controlPr locked="0" defaultSize="0" autoLine="0" autoPict="0">
                <anchor moveWithCells="1">
                  <from>
                    <xdr:col>1</xdr:col>
                    <xdr:colOff>25879</xdr:colOff>
                    <xdr:row>72</xdr:row>
                    <xdr:rowOff>34506</xdr:rowOff>
                  </from>
                  <to>
                    <xdr:col>7</xdr:col>
                    <xdr:colOff>232913</xdr:colOff>
                    <xdr:row>72</xdr:row>
                    <xdr:rowOff>232913</xdr:rowOff>
                  </to>
                </anchor>
              </controlPr>
            </control>
          </mc:Choice>
        </mc:AlternateContent>
        <mc:AlternateContent xmlns:mc="http://schemas.openxmlformats.org/markup-compatibility/2006">
          <mc:Choice Requires="x14">
            <control shapeId="2142" r:id="rId30" name="Drop Down 94">
              <controlPr locked="0" defaultSize="0" autoLine="0" autoPict="0">
                <anchor moveWithCells="1">
                  <from>
                    <xdr:col>1</xdr:col>
                    <xdr:colOff>25879</xdr:colOff>
                    <xdr:row>74</xdr:row>
                    <xdr:rowOff>34506</xdr:rowOff>
                  </from>
                  <to>
                    <xdr:col>7</xdr:col>
                    <xdr:colOff>232913</xdr:colOff>
                    <xdr:row>74</xdr:row>
                    <xdr:rowOff>232913</xdr:rowOff>
                  </to>
                </anchor>
              </controlPr>
            </control>
          </mc:Choice>
        </mc:AlternateContent>
        <mc:AlternateContent xmlns:mc="http://schemas.openxmlformats.org/markup-compatibility/2006">
          <mc:Choice Requires="x14">
            <control shapeId="2143" r:id="rId31" name="Drop Down 95">
              <controlPr locked="0" defaultSize="0" autoLine="0" autoPict="0">
                <anchor moveWithCells="1">
                  <from>
                    <xdr:col>1</xdr:col>
                    <xdr:colOff>25879</xdr:colOff>
                    <xdr:row>76</xdr:row>
                    <xdr:rowOff>34506</xdr:rowOff>
                  </from>
                  <to>
                    <xdr:col>7</xdr:col>
                    <xdr:colOff>232913</xdr:colOff>
                    <xdr:row>76</xdr:row>
                    <xdr:rowOff>232913</xdr:rowOff>
                  </to>
                </anchor>
              </controlPr>
            </control>
          </mc:Choice>
        </mc:AlternateContent>
        <mc:AlternateContent xmlns:mc="http://schemas.openxmlformats.org/markup-compatibility/2006">
          <mc:Choice Requires="x14">
            <control shapeId="2144" r:id="rId32" name="Drop Down 96">
              <controlPr locked="0" defaultSize="0" autoLine="0" autoPict="0">
                <anchor moveWithCells="1">
                  <from>
                    <xdr:col>1</xdr:col>
                    <xdr:colOff>25879</xdr:colOff>
                    <xdr:row>78</xdr:row>
                    <xdr:rowOff>34506</xdr:rowOff>
                  </from>
                  <to>
                    <xdr:col>7</xdr:col>
                    <xdr:colOff>232913</xdr:colOff>
                    <xdr:row>78</xdr:row>
                    <xdr:rowOff>232913</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70">
        <f>COUNTA(A2:G38)</f>
        <v>0</v>
      </c>
    </row>
    <row r="2" spans="1:8" x14ac:dyDescent="0.25">
      <c r="A2" s="172"/>
      <c r="B2" s="172"/>
      <c r="C2" s="172"/>
      <c r="D2" s="172"/>
      <c r="E2" s="172"/>
      <c r="F2" s="172"/>
      <c r="G2" s="172"/>
    </row>
    <row r="3" spans="1:8" x14ac:dyDescent="0.25">
      <c r="A3" s="172"/>
      <c r="B3" s="172"/>
      <c r="C3" s="172"/>
      <c r="D3" s="172"/>
      <c r="E3" s="172"/>
      <c r="F3" s="172"/>
      <c r="G3" s="172"/>
    </row>
    <row r="4" spans="1:8" x14ac:dyDescent="0.25">
      <c r="A4" s="172"/>
      <c r="B4" s="172"/>
      <c r="C4" s="172"/>
      <c r="D4" s="172"/>
      <c r="E4" s="172"/>
      <c r="F4" s="172"/>
      <c r="G4" s="172"/>
    </row>
    <row r="5" spans="1:8" x14ac:dyDescent="0.25">
      <c r="A5" s="172"/>
      <c r="B5" s="172"/>
      <c r="C5" s="172"/>
      <c r="D5" s="172"/>
      <c r="E5" s="172"/>
      <c r="F5" s="172"/>
      <c r="G5" s="172"/>
    </row>
    <row r="6" spans="1:8" x14ac:dyDescent="0.25">
      <c r="A6" s="172"/>
      <c r="B6" s="172"/>
      <c r="C6" s="172"/>
      <c r="D6" s="172"/>
      <c r="E6" s="172"/>
      <c r="F6" s="172"/>
      <c r="G6" s="172"/>
    </row>
    <row r="7" spans="1:8" x14ac:dyDescent="0.25">
      <c r="A7" s="172"/>
      <c r="B7" s="172"/>
      <c r="C7" s="172"/>
      <c r="D7" s="172"/>
      <c r="E7" s="172"/>
      <c r="F7" s="172"/>
      <c r="G7" s="172"/>
    </row>
    <row r="8" spans="1:8" x14ac:dyDescent="0.25">
      <c r="A8" s="172"/>
      <c r="B8" s="172"/>
      <c r="C8" s="172"/>
      <c r="D8" s="172"/>
      <c r="E8" s="172"/>
      <c r="F8" s="172"/>
      <c r="G8" s="172"/>
    </row>
    <row r="9" spans="1:8" x14ac:dyDescent="0.25">
      <c r="A9" s="172"/>
      <c r="B9" s="172"/>
      <c r="C9" s="172"/>
      <c r="D9" s="172"/>
      <c r="E9" s="172"/>
      <c r="F9" s="172"/>
      <c r="G9" s="172"/>
    </row>
    <row r="10" spans="1:8" x14ac:dyDescent="0.25">
      <c r="A10" s="172"/>
      <c r="B10" s="172"/>
      <c r="C10" s="172"/>
      <c r="D10" s="172"/>
      <c r="E10" s="172"/>
      <c r="F10" s="172"/>
      <c r="G10" s="172"/>
    </row>
    <row r="11" spans="1:8" x14ac:dyDescent="0.25">
      <c r="A11" s="172"/>
      <c r="B11" s="172"/>
      <c r="C11" s="172"/>
      <c r="D11" s="172"/>
      <c r="E11" s="172"/>
      <c r="F11" s="172"/>
      <c r="G11" s="172"/>
    </row>
    <row r="12" spans="1:8" x14ac:dyDescent="0.25">
      <c r="A12" s="172"/>
      <c r="B12" s="172"/>
      <c r="C12" s="172"/>
      <c r="D12" s="172"/>
      <c r="E12" s="172"/>
      <c r="F12" s="172"/>
      <c r="G12" s="172"/>
    </row>
    <row r="13" spans="1:8" x14ac:dyDescent="0.25">
      <c r="A13" s="172"/>
      <c r="B13" s="172"/>
      <c r="C13" s="172"/>
      <c r="D13" s="172"/>
      <c r="E13" s="172"/>
      <c r="F13" s="172"/>
      <c r="G13" s="172"/>
    </row>
    <row r="14" spans="1:8" x14ac:dyDescent="0.25">
      <c r="A14" s="172"/>
      <c r="B14" s="172"/>
      <c r="C14" s="172"/>
      <c r="D14" s="172"/>
      <c r="E14" s="172"/>
      <c r="F14" s="172"/>
      <c r="G14" s="172"/>
    </row>
    <row r="15" spans="1:8" x14ac:dyDescent="0.25">
      <c r="A15" s="172"/>
      <c r="B15" s="172"/>
      <c r="C15" s="172"/>
      <c r="D15" s="172"/>
      <c r="E15" s="172"/>
      <c r="F15" s="172"/>
      <c r="G15" s="172"/>
    </row>
    <row r="16" spans="1:8" x14ac:dyDescent="0.25">
      <c r="A16" s="172"/>
      <c r="B16" s="172"/>
      <c r="C16" s="172"/>
      <c r="D16" s="172"/>
      <c r="E16" s="172"/>
      <c r="F16" s="172"/>
      <c r="G16" s="172"/>
    </row>
    <row r="17" spans="1:7" x14ac:dyDescent="0.25">
      <c r="A17" s="172"/>
      <c r="B17" s="172"/>
      <c r="C17" s="172"/>
      <c r="D17" s="172"/>
      <c r="E17" s="172"/>
      <c r="F17" s="172"/>
      <c r="G17" s="172"/>
    </row>
    <row r="18" spans="1:7" x14ac:dyDescent="0.25">
      <c r="A18" s="172"/>
      <c r="B18" s="172"/>
      <c r="C18" s="172"/>
      <c r="D18" s="172"/>
      <c r="E18" s="172"/>
      <c r="F18" s="172"/>
      <c r="G18" s="172"/>
    </row>
    <row r="19" spans="1:7" x14ac:dyDescent="0.25">
      <c r="A19" s="172"/>
      <c r="B19" s="172"/>
      <c r="C19" s="172"/>
      <c r="D19" s="172"/>
      <c r="E19" s="172"/>
      <c r="F19" s="172"/>
      <c r="G19" s="172"/>
    </row>
    <row r="20" spans="1:7" x14ac:dyDescent="0.25">
      <c r="A20" s="172"/>
      <c r="B20" s="172"/>
      <c r="C20" s="172"/>
      <c r="D20" s="172"/>
      <c r="E20" s="172"/>
      <c r="F20" s="172"/>
      <c r="G20" s="172"/>
    </row>
    <row r="21" spans="1:7" x14ac:dyDescent="0.25">
      <c r="A21" s="172"/>
      <c r="B21" s="172"/>
      <c r="C21" s="172"/>
      <c r="D21" s="172"/>
      <c r="E21" s="172"/>
      <c r="F21" s="172"/>
      <c r="G21" s="172"/>
    </row>
    <row r="22" spans="1:7" x14ac:dyDescent="0.25">
      <c r="A22" s="172"/>
      <c r="B22" s="172"/>
      <c r="C22" s="172"/>
      <c r="D22" s="172"/>
      <c r="E22" s="172"/>
      <c r="F22" s="172"/>
      <c r="G22" s="172"/>
    </row>
    <row r="23" spans="1:7" x14ac:dyDescent="0.25">
      <c r="A23" s="172"/>
      <c r="B23" s="172"/>
      <c r="C23" s="172"/>
      <c r="D23" s="172"/>
      <c r="E23" s="172"/>
      <c r="F23" s="172"/>
      <c r="G23" s="172"/>
    </row>
    <row r="24" spans="1:7" x14ac:dyDescent="0.25">
      <c r="A24" s="172"/>
      <c r="B24" s="172"/>
      <c r="C24" s="172"/>
      <c r="D24" s="172"/>
      <c r="E24" s="172"/>
      <c r="F24" s="172"/>
      <c r="G24" s="172"/>
    </row>
    <row r="25" spans="1:7" x14ac:dyDescent="0.25">
      <c r="A25" s="172"/>
      <c r="B25" s="172"/>
      <c r="C25" s="172"/>
      <c r="D25" s="172"/>
      <c r="E25" s="172"/>
      <c r="F25" s="172"/>
      <c r="G25" s="172"/>
    </row>
    <row r="26" spans="1:7" x14ac:dyDescent="0.25">
      <c r="A26" s="172"/>
      <c r="B26" s="172"/>
      <c r="C26" s="172"/>
      <c r="D26" s="172"/>
      <c r="E26" s="172"/>
      <c r="F26" s="172"/>
      <c r="G26" s="172"/>
    </row>
    <row r="27" spans="1:7" x14ac:dyDescent="0.25">
      <c r="A27" s="172"/>
      <c r="B27" s="172"/>
      <c r="C27" s="172"/>
      <c r="D27" s="172"/>
      <c r="E27" s="172"/>
      <c r="F27" s="172"/>
      <c r="G27" s="172"/>
    </row>
    <row r="28" spans="1:7" x14ac:dyDescent="0.25">
      <c r="A28" s="172"/>
      <c r="B28" s="172"/>
      <c r="C28" s="172"/>
      <c r="D28" s="172"/>
      <c r="E28" s="172"/>
      <c r="F28" s="172"/>
      <c r="G28" s="172"/>
    </row>
    <row r="29" spans="1:7" x14ac:dyDescent="0.25">
      <c r="A29" s="172"/>
      <c r="B29" s="172"/>
      <c r="C29" s="172"/>
      <c r="D29" s="172"/>
      <c r="E29" s="172"/>
      <c r="F29" s="172"/>
      <c r="G29" s="172"/>
    </row>
    <row r="30" spans="1:7" x14ac:dyDescent="0.25">
      <c r="A30" s="172"/>
      <c r="B30" s="172"/>
      <c r="C30" s="172"/>
      <c r="D30" s="172"/>
      <c r="E30" s="172"/>
      <c r="F30" s="172"/>
      <c r="G30" s="172"/>
    </row>
    <row r="31" spans="1:7" x14ac:dyDescent="0.25">
      <c r="A31" s="172"/>
      <c r="B31" s="172"/>
      <c r="C31" s="172"/>
      <c r="D31" s="172"/>
      <c r="E31" s="172"/>
      <c r="F31" s="172"/>
      <c r="G31" s="172"/>
    </row>
    <row r="32" spans="1:7" x14ac:dyDescent="0.25">
      <c r="A32" s="172"/>
      <c r="B32" s="172"/>
      <c r="C32" s="172"/>
      <c r="D32" s="172"/>
      <c r="E32" s="172"/>
      <c r="F32" s="172"/>
      <c r="G32" s="172"/>
    </row>
    <row r="33" spans="1:7" x14ac:dyDescent="0.25">
      <c r="A33" s="172"/>
      <c r="B33" s="172"/>
      <c r="C33" s="172"/>
      <c r="D33" s="172"/>
      <c r="E33" s="172"/>
      <c r="F33" s="172"/>
      <c r="G33" s="172"/>
    </row>
    <row r="34" spans="1:7" x14ac:dyDescent="0.25">
      <c r="A34" s="172"/>
      <c r="B34" s="172"/>
      <c r="C34" s="172"/>
      <c r="D34" s="172"/>
      <c r="E34" s="172"/>
      <c r="F34" s="172"/>
      <c r="G34" s="172"/>
    </row>
    <row r="35" spans="1:7" x14ac:dyDescent="0.25">
      <c r="A35" s="172"/>
      <c r="B35" s="172"/>
      <c r="C35" s="172"/>
      <c r="D35" s="172"/>
      <c r="E35" s="172"/>
      <c r="F35" s="172"/>
      <c r="G35" s="172"/>
    </row>
    <row r="36" spans="1:7" x14ac:dyDescent="0.25">
      <c r="A36" s="172"/>
      <c r="B36" s="172"/>
      <c r="C36" s="172"/>
      <c r="D36" s="172"/>
      <c r="E36" s="172"/>
      <c r="F36" s="172"/>
      <c r="G36" s="172"/>
    </row>
    <row r="37" spans="1:7" x14ac:dyDescent="0.25">
      <c r="A37" s="172"/>
      <c r="B37" s="172"/>
      <c r="C37" s="172"/>
      <c r="D37" s="172"/>
      <c r="E37" s="172"/>
      <c r="F37" s="172"/>
      <c r="G37" s="172"/>
    </row>
    <row r="38" spans="1:7" x14ac:dyDescent="0.25">
      <c r="A38" s="172"/>
      <c r="B38" s="172"/>
      <c r="C38" s="172"/>
      <c r="D38" s="172"/>
      <c r="E38" s="172"/>
      <c r="F38" s="172"/>
      <c r="G38" s="172"/>
    </row>
  </sheetData>
  <sheetProtection password="CAA1" sheet="1" objects="1" scenarios="1"/>
  <mergeCells count="37">
    <mergeCell ref="A30:G30"/>
    <mergeCell ref="A31:G31"/>
    <mergeCell ref="A32:G32"/>
    <mergeCell ref="A33:G33"/>
    <mergeCell ref="A38:G38"/>
    <mergeCell ref="A34:G34"/>
    <mergeCell ref="A35:G35"/>
    <mergeCell ref="A36:G36"/>
    <mergeCell ref="A37:G37"/>
    <mergeCell ref="A26:G26"/>
    <mergeCell ref="A27:G27"/>
    <mergeCell ref="A28:G28"/>
    <mergeCell ref="A29:G29"/>
    <mergeCell ref="A22:G22"/>
    <mergeCell ref="A23:G23"/>
    <mergeCell ref="A24:G24"/>
    <mergeCell ref="A25:G25"/>
    <mergeCell ref="A18:G18"/>
    <mergeCell ref="A19:G19"/>
    <mergeCell ref="A20:G20"/>
    <mergeCell ref="A21:G21"/>
    <mergeCell ref="A14:G14"/>
    <mergeCell ref="A15:G15"/>
    <mergeCell ref="A16:G16"/>
    <mergeCell ref="A17:G17"/>
    <mergeCell ref="A11:G11"/>
    <mergeCell ref="A12:G12"/>
    <mergeCell ref="A13:G13"/>
    <mergeCell ref="A6:G6"/>
    <mergeCell ref="A7:G7"/>
    <mergeCell ref="A8:G8"/>
    <mergeCell ref="A9:G9"/>
    <mergeCell ref="A2:G2"/>
    <mergeCell ref="A3:G3"/>
    <mergeCell ref="A4:G4"/>
    <mergeCell ref="A5:G5"/>
    <mergeCell ref="A10:G10"/>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3.6" x14ac:dyDescent="0.25"/>
  <cols>
    <col min="1" max="1" width="13.125" style="116" customWidth="1"/>
    <col min="2" max="2" width="56.625" style="116" customWidth="1"/>
    <col min="3" max="16384" width="11.5" style="116"/>
  </cols>
  <sheetData>
    <row r="1" spans="1:3" ht="14.3" thickBot="1" x14ac:dyDescent="0.3">
      <c r="A1" s="114" t="s">
        <v>333</v>
      </c>
      <c r="B1" s="115">
        <v>8</v>
      </c>
      <c r="C1" s="114">
        <f>MAX($A$3:$A$10)-1</f>
        <v>7</v>
      </c>
    </row>
    <row r="2" spans="1:3" ht="14.3" thickTop="1" x14ac:dyDescent="0.25">
      <c r="A2" s="117" t="s">
        <v>37</v>
      </c>
      <c r="B2" s="118" t="s">
        <v>38</v>
      </c>
      <c r="C2" s="114" t="s">
        <v>39</v>
      </c>
    </row>
    <row r="3" spans="1:3" ht="14.3" x14ac:dyDescent="0.25">
      <c r="A3" s="119">
        <v>1</v>
      </c>
      <c r="B3" s="85" t="s">
        <v>335</v>
      </c>
      <c r="C3" s="120"/>
    </row>
    <row r="4" spans="1:3" ht="28.55" x14ac:dyDescent="0.25">
      <c r="A4" s="119">
        <v>2</v>
      </c>
      <c r="B4" s="87" t="s">
        <v>336</v>
      </c>
      <c r="C4" s="121" t="s">
        <v>41</v>
      </c>
    </row>
    <row r="5" spans="1:3" ht="14.3" x14ac:dyDescent="0.25">
      <c r="A5" s="119">
        <v>3</v>
      </c>
      <c r="B5" s="85" t="s">
        <v>337</v>
      </c>
      <c r="C5" s="121"/>
    </row>
    <row r="6" spans="1:3" ht="14.3" x14ac:dyDescent="0.25">
      <c r="A6" s="119">
        <v>4</v>
      </c>
      <c r="B6" s="85" t="s">
        <v>338</v>
      </c>
      <c r="C6" s="121"/>
    </row>
    <row r="7" spans="1:3" ht="14.3" x14ac:dyDescent="0.25">
      <c r="A7" s="119">
        <v>5</v>
      </c>
      <c r="B7" s="85" t="s">
        <v>339</v>
      </c>
      <c r="C7" s="121"/>
    </row>
    <row r="8" spans="1:3" ht="14.3" x14ac:dyDescent="0.25">
      <c r="A8" s="119">
        <v>6</v>
      </c>
      <c r="B8" s="85" t="s">
        <v>340</v>
      </c>
      <c r="C8" s="121"/>
    </row>
    <row r="9" spans="1:3" ht="14.3" x14ac:dyDescent="0.25">
      <c r="A9" s="119">
        <v>7</v>
      </c>
      <c r="B9" s="85" t="s">
        <v>6</v>
      </c>
      <c r="C9" s="120"/>
    </row>
    <row r="10" spans="1:3" x14ac:dyDescent="0.25">
      <c r="A10" s="119">
        <v>8</v>
      </c>
      <c r="B10" s="122"/>
      <c r="C10" s="114"/>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5.65" x14ac:dyDescent="0.25"/>
  <cols>
    <col min="1" max="1" width="13.125" style="82" customWidth="1"/>
    <col min="2" max="2" width="55.125" style="83" customWidth="1"/>
    <col min="3" max="3" width="11.5" style="109"/>
    <col min="4" max="16384" width="11.5" style="82"/>
  </cols>
  <sheetData>
    <row r="1" spans="1:3" ht="16.3" thickBot="1" x14ac:dyDescent="0.3">
      <c r="A1" s="82" t="s">
        <v>300</v>
      </c>
      <c r="B1" s="105">
        <v>16</v>
      </c>
      <c r="C1" s="109">
        <f>MAX($A$3:$A$18)-1</f>
        <v>15</v>
      </c>
    </row>
    <row r="2" spans="1:3" ht="16.3" thickTop="1" x14ac:dyDescent="0.25">
      <c r="A2" s="88" t="s">
        <v>37</v>
      </c>
      <c r="B2" s="106" t="s">
        <v>38</v>
      </c>
      <c r="C2" s="109" t="s">
        <v>39</v>
      </c>
    </row>
    <row r="3" spans="1:3" x14ac:dyDescent="0.25">
      <c r="A3" s="107">
        <v>1</v>
      </c>
      <c r="B3" s="85" t="s">
        <v>315</v>
      </c>
      <c r="C3" s="108"/>
    </row>
    <row r="4" spans="1:3" ht="28.55" x14ac:dyDescent="0.25">
      <c r="A4" s="107">
        <v>2</v>
      </c>
      <c r="B4" s="108" t="s">
        <v>316</v>
      </c>
      <c r="C4" s="108" t="s">
        <v>41</v>
      </c>
    </row>
    <row r="5" spans="1:3" x14ac:dyDescent="0.25">
      <c r="A5" s="107">
        <v>3</v>
      </c>
      <c r="B5" s="110" t="s">
        <v>329</v>
      </c>
    </row>
    <row r="6" spans="1:3" x14ac:dyDescent="0.25">
      <c r="A6" s="107">
        <v>4</v>
      </c>
      <c r="B6" s="110" t="s">
        <v>330</v>
      </c>
      <c r="C6" s="108" t="s">
        <v>41</v>
      </c>
    </row>
    <row r="7" spans="1:3" x14ac:dyDescent="0.25">
      <c r="A7" s="107">
        <v>5</v>
      </c>
      <c r="B7" s="108" t="s">
        <v>328</v>
      </c>
      <c r="C7" s="108"/>
    </row>
    <row r="8" spans="1:3" x14ac:dyDescent="0.25">
      <c r="A8" s="107">
        <v>6</v>
      </c>
      <c r="B8" s="108" t="s">
        <v>331</v>
      </c>
      <c r="C8" s="108" t="s">
        <v>41</v>
      </c>
    </row>
    <row r="9" spans="1:3" x14ac:dyDescent="0.25">
      <c r="A9" s="107">
        <v>7</v>
      </c>
      <c r="B9" s="108" t="s">
        <v>317</v>
      </c>
      <c r="C9" s="108"/>
    </row>
    <row r="10" spans="1:3" x14ac:dyDescent="0.25">
      <c r="A10" s="107">
        <v>8</v>
      </c>
      <c r="B10" s="85" t="s">
        <v>318</v>
      </c>
      <c r="C10" s="108"/>
    </row>
    <row r="11" spans="1:3" x14ac:dyDescent="0.25">
      <c r="A11" s="107">
        <v>9</v>
      </c>
      <c r="B11" s="85" t="s">
        <v>319</v>
      </c>
      <c r="C11" s="108"/>
    </row>
    <row r="12" spans="1:3" x14ac:dyDescent="0.25">
      <c r="A12" s="107">
        <v>10</v>
      </c>
      <c r="B12" s="85" t="s">
        <v>320</v>
      </c>
      <c r="C12" s="108"/>
    </row>
    <row r="13" spans="1:3" x14ac:dyDescent="0.25">
      <c r="A13" s="107">
        <v>11</v>
      </c>
      <c r="B13" s="85" t="s">
        <v>321</v>
      </c>
      <c r="C13" s="108"/>
    </row>
    <row r="14" spans="1:3" ht="28.55" x14ac:dyDescent="0.25">
      <c r="A14" s="107">
        <v>12</v>
      </c>
      <c r="B14" s="85" t="s">
        <v>322</v>
      </c>
      <c r="C14" s="108"/>
    </row>
    <row r="15" spans="1:3" x14ac:dyDescent="0.25">
      <c r="A15" s="107">
        <v>13</v>
      </c>
      <c r="B15" s="85" t="s">
        <v>323</v>
      </c>
      <c r="C15" s="108"/>
    </row>
    <row r="16" spans="1:3" x14ac:dyDescent="0.25">
      <c r="A16" s="107">
        <v>14</v>
      </c>
      <c r="B16" s="108" t="s">
        <v>324</v>
      </c>
      <c r="C16" s="108"/>
    </row>
    <row r="17" spans="1:3" x14ac:dyDescent="0.25">
      <c r="A17" s="107">
        <v>15</v>
      </c>
      <c r="B17" s="85" t="s">
        <v>6</v>
      </c>
      <c r="C17" s="108"/>
    </row>
    <row r="18" spans="1:3" x14ac:dyDescent="0.25">
      <c r="A18" s="107">
        <v>16</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workbookViewId="0">
      <selection activeCell="A2" sqref="A2:G2"/>
    </sheetView>
  </sheetViews>
  <sheetFormatPr baseColWidth="10" defaultColWidth="11.5" defaultRowHeight="15.65" x14ac:dyDescent="0.25"/>
  <cols>
    <col min="1" max="1" width="14.125" style="82" customWidth="1"/>
    <col min="2" max="2" width="55.125" style="83" customWidth="1"/>
    <col min="3" max="16384" width="11.5" style="82"/>
  </cols>
  <sheetData>
    <row r="1" spans="1:5" ht="16.3" thickBot="1" x14ac:dyDescent="0.3">
      <c r="A1" s="104" t="s">
        <v>314</v>
      </c>
      <c r="B1" s="105">
        <v>4</v>
      </c>
      <c r="C1" s="82">
        <f>MAX($A$3:$A$13)-1</f>
        <v>10</v>
      </c>
      <c r="D1" s="82" t="s">
        <v>298</v>
      </c>
      <c r="E1" s="82" t="s">
        <v>299</v>
      </c>
    </row>
    <row r="2" spans="1:5" ht="16.3" thickTop="1" x14ac:dyDescent="0.25">
      <c r="A2" s="88" t="s">
        <v>37</v>
      </c>
      <c r="B2" s="106" t="s">
        <v>38</v>
      </c>
      <c r="C2" s="83" t="s">
        <v>40</v>
      </c>
      <c r="D2" s="82">
        <v>11</v>
      </c>
      <c r="E2" s="82">
        <v>11</v>
      </c>
    </row>
    <row r="3" spans="1:5" x14ac:dyDescent="0.25">
      <c r="A3" s="107">
        <v>1</v>
      </c>
      <c r="B3" s="108" t="s">
        <v>307</v>
      </c>
      <c r="C3" s="108"/>
    </row>
    <row r="4" spans="1:5" x14ac:dyDescent="0.25">
      <c r="A4" s="107">
        <v>2</v>
      </c>
      <c r="B4" s="108" t="s">
        <v>308</v>
      </c>
      <c r="C4" s="108" t="s">
        <v>41</v>
      </c>
    </row>
    <row r="5" spans="1:5" x14ac:dyDescent="0.25">
      <c r="A5" s="107">
        <v>3</v>
      </c>
      <c r="B5" s="108" t="s">
        <v>309</v>
      </c>
      <c r="C5" s="108"/>
    </row>
    <row r="6" spans="1:5" x14ac:dyDescent="0.25">
      <c r="A6" s="107">
        <v>4</v>
      </c>
      <c r="B6" s="108" t="s">
        <v>310</v>
      </c>
      <c r="C6" s="108" t="s">
        <v>41</v>
      </c>
    </row>
    <row r="7" spans="1:5" x14ac:dyDescent="0.25">
      <c r="A7" s="107">
        <v>5</v>
      </c>
      <c r="B7" s="108" t="s">
        <v>311</v>
      </c>
      <c r="C7" s="108"/>
    </row>
    <row r="8" spans="1:5" x14ac:dyDescent="0.25">
      <c r="A8" s="107">
        <v>6</v>
      </c>
      <c r="B8" s="108" t="s">
        <v>180</v>
      </c>
      <c r="C8" s="108"/>
    </row>
    <row r="9" spans="1:5" x14ac:dyDescent="0.25">
      <c r="A9" s="107">
        <v>7</v>
      </c>
      <c r="B9" s="108" t="s">
        <v>312</v>
      </c>
      <c r="C9" s="108"/>
    </row>
    <row r="10" spans="1:5" x14ac:dyDescent="0.25">
      <c r="A10" s="107">
        <v>8</v>
      </c>
      <c r="B10" s="108" t="s">
        <v>313</v>
      </c>
      <c r="C10" s="108"/>
    </row>
    <row r="11" spans="1:5" x14ac:dyDescent="0.25">
      <c r="A11" s="107">
        <v>9</v>
      </c>
      <c r="B11" s="108" t="s">
        <v>332</v>
      </c>
      <c r="C11" s="108"/>
    </row>
    <row r="12" spans="1:5" x14ac:dyDescent="0.25">
      <c r="A12" s="107">
        <v>10</v>
      </c>
      <c r="B12" s="85" t="s">
        <v>6</v>
      </c>
      <c r="C12" s="108"/>
    </row>
    <row r="13" spans="1:5" x14ac:dyDescent="0.25">
      <c r="A13" s="107">
        <v>11</v>
      </c>
      <c r="C13" s="109"/>
    </row>
    <row r="14" spans="1:5" x14ac:dyDescent="0.25">
      <c r="A14" s="83"/>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2"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5" ht="14.3" thickBot="1" x14ac:dyDescent="0.3">
      <c r="A1" s="55" t="s">
        <v>306</v>
      </c>
      <c r="B1" s="61"/>
      <c r="C1" s="55">
        <f>MAX($A$3:$A$6)-1</f>
        <v>3</v>
      </c>
      <c r="D1" s="39" t="s">
        <v>301</v>
      </c>
      <c r="E1" s="39" t="s">
        <v>302</v>
      </c>
    </row>
    <row r="2" spans="1:5" ht="14.3" thickTop="1" x14ac:dyDescent="0.25">
      <c r="A2" s="56" t="s">
        <v>37</v>
      </c>
      <c r="B2" s="56" t="s">
        <v>38</v>
      </c>
      <c r="C2" s="55" t="s">
        <v>39</v>
      </c>
      <c r="D2" s="39">
        <v>4</v>
      </c>
      <c r="E2" s="39">
        <v>4</v>
      </c>
    </row>
    <row r="3" spans="1:5" ht="15.65" x14ac:dyDescent="0.25">
      <c r="A3" s="57">
        <v>1</v>
      </c>
      <c r="B3" s="87" t="s">
        <v>305</v>
      </c>
      <c r="C3" s="50"/>
    </row>
    <row r="4" spans="1:5" ht="15.65" x14ac:dyDescent="0.25">
      <c r="A4" s="57">
        <v>2</v>
      </c>
      <c r="B4" s="87" t="s">
        <v>327</v>
      </c>
      <c r="C4" s="50"/>
    </row>
    <row r="5" spans="1:5" ht="15.65" x14ac:dyDescent="0.25">
      <c r="A5" s="57">
        <v>3</v>
      </c>
      <c r="B5" s="54" t="s">
        <v>6</v>
      </c>
      <c r="C5" s="59"/>
    </row>
    <row r="6" spans="1:5" ht="15.65" x14ac:dyDescent="0.25">
      <c r="A6" s="57">
        <v>4</v>
      </c>
      <c r="B6" s="54"/>
      <c r="C6" s="59"/>
    </row>
  </sheetData>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F21"/>
  <sheetViews>
    <sheetView workbookViewId="0">
      <selection activeCell="A2" sqref="A2:G2"/>
    </sheetView>
  </sheetViews>
  <sheetFormatPr baseColWidth="10" defaultColWidth="11.5" defaultRowHeight="13.6" x14ac:dyDescent="0.25"/>
  <cols>
    <col min="1" max="1" width="13.125" style="39" customWidth="1"/>
    <col min="2" max="2" width="56" style="39" customWidth="1"/>
    <col min="3" max="16384" width="11.5" style="39"/>
  </cols>
  <sheetData>
    <row r="1" spans="1:6" ht="14.3" thickBot="1" x14ac:dyDescent="0.3">
      <c r="A1" s="55" t="s">
        <v>147</v>
      </c>
      <c r="B1" s="61"/>
      <c r="C1" s="55">
        <f>MAX($A$3:$A$21)-1</f>
        <v>18</v>
      </c>
    </row>
    <row r="2" spans="1:6" ht="14.3" thickTop="1" x14ac:dyDescent="0.25">
      <c r="A2" s="56" t="s">
        <v>37</v>
      </c>
      <c r="B2" s="56" t="s">
        <v>38</v>
      </c>
      <c r="C2" s="55" t="s">
        <v>147</v>
      </c>
      <c r="D2" s="39" t="s">
        <v>285</v>
      </c>
      <c r="E2" s="39" t="s">
        <v>286</v>
      </c>
      <c r="F2" s="55" t="s">
        <v>147</v>
      </c>
    </row>
    <row r="3" spans="1:6" ht="15.65" x14ac:dyDescent="0.25">
      <c r="A3" s="57">
        <v>1</v>
      </c>
      <c r="B3" s="58" t="s">
        <v>131</v>
      </c>
      <c r="D3" s="39">
        <v>18</v>
      </c>
      <c r="E3" s="39">
        <v>18</v>
      </c>
      <c r="F3" s="39">
        <v>19</v>
      </c>
    </row>
    <row r="4" spans="1:6" ht="15.65" x14ac:dyDescent="0.25">
      <c r="A4" s="57">
        <v>2</v>
      </c>
      <c r="B4" s="58" t="s">
        <v>132</v>
      </c>
      <c r="C4" s="39" t="s">
        <v>41</v>
      </c>
    </row>
    <row r="5" spans="1:6" ht="15.65" x14ac:dyDescent="0.25">
      <c r="A5" s="57">
        <v>3</v>
      </c>
      <c r="B5" s="58" t="s">
        <v>139</v>
      </c>
      <c r="C5" s="58"/>
    </row>
    <row r="6" spans="1:6" ht="15.65" x14ac:dyDescent="0.25">
      <c r="A6" s="57">
        <v>4</v>
      </c>
      <c r="B6" s="58" t="s">
        <v>140</v>
      </c>
      <c r="C6" s="59" t="s">
        <v>41</v>
      </c>
    </row>
    <row r="7" spans="1:6" ht="15.65" x14ac:dyDescent="0.25">
      <c r="A7" s="57">
        <v>5</v>
      </c>
      <c r="B7" s="58" t="s">
        <v>152</v>
      </c>
      <c r="C7" s="59"/>
    </row>
    <row r="8" spans="1:6" ht="15.65" x14ac:dyDescent="0.25">
      <c r="A8" s="57">
        <v>6</v>
      </c>
      <c r="B8" s="58" t="s">
        <v>153</v>
      </c>
      <c r="C8" s="59" t="s">
        <v>41</v>
      </c>
    </row>
    <row r="9" spans="1:6" ht="15.65" x14ac:dyDescent="0.25">
      <c r="A9" s="57">
        <v>7</v>
      </c>
      <c r="B9" s="58" t="s">
        <v>158</v>
      </c>
      <c r="C9" s="59"/>
    </row>
    <row r="10" spans="1:6" ht="15.65" x14ac:dyDescent="0.25">
      <c r="A10" s="57">
        <v>8</v>
      </c>
      <c r="B10" s="58" t="s">
        <v>159</v>
      </c>
      <c r="C10" s="59" t="s">
        <v>41</v>
      </c>
    </row>
    <row r="11" spans="1:6" ht="15.65" x14ac:dyDescent="0.25">
      <c r="A11" s="57">
        <v>9</v>
      </c>
      <c r="B11" s="85" t="s">
        <v>288</v>
      </c>
      <c r="C11" s="83"/>
    </row>
    <row r="12" spans="1:6" ht="15.65" x14ac:dyDescent="0.25">
      <c r="A12" s="57">
        <v>10</v>
      </c>
      <c r="B12" s="85" t="s">
        <v>289</v>
      </c>
      <c r="C12" s="83" t="s">
        <v>41</v>
      </c>
    </row>
    <row r="13" spans="1:6" ht="15.65" x14ac:dyDescent="0.25">
      <c r="A13" s="57">
        <v>11</v>
      </c>
      <c r="B13" s="58" t="s">
        <v>154</v>
      </c>
      <c r="C13" s="59"/>
    </row>
    <row r="14" spans="1:6" ht="15.65" x14ac:dyDescent="0.25">
      <c r="A14" s="57">
        <v>12</v>
      </c>
      <c r="B14" s="58" t="s">
        <v>155</v>
      </c>
      <c r="C14" s="59"/>
    </row>
    <row r="15" spans="1:6" ht="15.65" x14ac:dyDescent="0.25">
      <c r="A15" s="57">
        <v>13</v>
      </c>
      <c r="B15" s="58" t="s">
        <v>156</v>
      </c>
      <c r="C15" s="59"/>
    </row>
    <row r="16" spans="1:6" ht="28.55" x14ac:dyDescent="0.25">
      <c r="A16" s="57">
        <v>14</v>
      </c>
      <c r="B16" s="58" t="s">
        <v>169</v>
      </c>
      <c r="C16" s="59"/>
    </row>
    <row r="17" spans="1:3" ht="15.65" x14ac:dyDescent="0.25">
      <c r="A17" s="57">
        <v>15</v>
      </c>
      <c r="B17" s="58" t="s">
        <v>168</v>
      </c>
      <c r="C17" s="59"/>
    </row>
    <row r="18" spans="1:3" ht="15.65" x14ac:dyDescent="0.25">
      <c r="A18" s="57">
        <v>16</v>
      </c>
      <c r="B18" s="58" t="s">
        <v>157</v>
      </c>
    </row>
    <row r="19" spans="1:3" ht="15.65" x14ac:dyDescent="0.25">
      <c r="A19" s="57">
        <v>17</v>
      </c>
      <c r="B19" s="58" t="s">
        <v>294</v>
      </c>
    </row>
    <row r="20" spans="1:3" ht="15.65" x14ac:dyDescent="0.25">
      <c r="A20" s="57">
        <v>18</v>
      </c>
      <c r="B20" s="54" t="s">
        <v>6</v>
      </c>
      <c r="C20" s="59"/>
    </row>
    <row r="21" spans="1:3" ht="15.65" x14ac:dyDescent="0.25">
      <c r="A21" s="57">
        <v>19</v>
      </c>
      <c r="B21" s="54"/>
      <c r="C21" s="5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election activeCell="A2" sqref="A2:G2"/>
    </sheetView>
  </sheetViews>
  <sheetFormatPr baseColWidth="10" defaultColWidth="11.5" defaultRowHeight="15.65" x14ac:dyDescent="0.25"/>
  <cols>
    <col min="1" max="1" width="13.125" style="82" customWidth="1"/>
    <col min="2" max="2" width="51.875" style="82" bestFit="1" customWidth="1"/>
    <col min="3" max="16384" width="11.5" style="82"/>
  </cols>
  <sheetData>
    <row r="1" spans="1:3" ht="16.3" thickBot="1" x14ac:dyDescent="0.3">
      <c r="A1" s="90" t="s">
        <v>198</v>
      </c>
      <c r="B1" s="89">
        <v>11</v>
      </c>
      <c r="C1" s="82">
        <f>MAX($A$3:$A$13)-1</f>
        <v>10</v>
      </c>
    </row>
    <row r="2" spans="1:3" ht="16.3" thickTop="1" x14ac:dyDescent="0.25">
      <c r="A2" s="88" t="s">
        <v>37</v>
      </c>
      <c r="B2" s="88" t="s">
        <v>38</v>
      </c>
      <c r="C2" s="82" t="s">
        <v>39</v>
      </c>
    </row>
    <row r="3" spans="1:3" x14ac:dyDescent="0.25">
      <c r="A3" s="84">
        <v>1</v>
      </c>
      <c r="B3" s="85" t="s">
        <v>276</v>
      </c>
      <c r="C3" s="86"/>
    </row>
    <row r="4" spans="1:3" x14ac:dyDescent="0.25">
      <c r="A4" s="84">
        <v>2</v>
      </c>
      <c r="B4" s="85" t="s">
        <v>275</v>
      </c>
      <c r="C4" s="86" t="s">
        <v>41</v>
      </c>
    </row>
    <row r="5" spans="1:3" x14ac:dyDescent="0.25">
      <c r="A5" s="84">
        <v>3</v>
      </c>
      <c r="B5" s="85" t="s">
        <v>271</v>
      </c>
      <c r="C5" s="86"/>
    </row>
    <row r="6" spans="1:3" x14ac:dyDescent="0.25">
      <c r="A6" s="84">
        <v>4</v>
      </c>
      <c r="B6" s="85" t="s">
        <v>270</v>
      </c>
      <c r="C6" s="86" t="s">
        <v>41</v>
      </c>
    </row>
    <row r="7" spans="1:3" x14ac:dyDescent="0.25">
      <c r="A7" s="84">
        <v>5</v>
      </c>
      <c r="B7" s="85" t="s">
        <v>274</v>
      </c>
      <c r="C7" s="86"/>
    </row>
    <row r="8" spans="1:3" x14ac:dyDescent="0.25">
      <c r="A8" s="84">
        <v>6</v>
      </c>
      <c r="B8" s="85" t="s">
        <v>273</v>
      </c>
      <c r="C8" s="86"/>
    </row>
    <row r="9" spans="1:3" x14ac:dyDescent="0.25">
      <c r="A9" s="84">
        <v>7</v>
      </c>
      <c r="B9" s="87" t="s">
        <v>272</v>
      </c>
      <c r="C9" s="86"/>
    </row>
    <row r="10" spans="1:3" x14ac:dyDescent="0.25">
      <c r="A10" s="84">
        <v>8</v>
      </c>
      <c r="B10" s="87" t="s">
        <v>237</v>
      </c>
      <c r="C10" s="86"/>
    </row>
    <row r="11" spans="1:3" x14ac:dyDescent="0.25">
      <c r="A11" s="84">
        <v>9</v>
      </c>
      <c r="B11" s="85" t="s">
        <v>284</v>
      </c>
      <c r="C11" s="86"/>
    </row>
    <row r="12" spans="1:3" x14ac:dyDescent="0.25">
      <c r="A12" s="84">
        <v>10</v>
      </c>
      <c r="B12" s="85" t="s">
        <v>6</v>
      </c>
      <c r="C12" s="85"/>
    </row>
    <row r="13" spans="1:3" x14ac:dyDescent="0.25">
      <c r="A13" s="84">
        <v>11</v>
      </c>
      <c r="B13" s="83"/>
    </row>
    <row r="21" spans="1:3" x14ac:dyDescent="0.25">
      <c r="A21" s="82" t="s">
        <v>269</v>
      </c>
    </row>
    <row r="22" spans="1:3" x14ac:dyDescent="0.25">
      <c r="B22" s="82" t="s">
        <v>268</v>
      </c>
      <c r="C22" s="82">
        <v>1</v>
      </c>
    </row>
    <row r="24" spans="1:3" x14ac:dyDescent="0.25">
      <c r="B24" s="82" t="s">
        <v>267</v>
      </c>
      <c r="C24" s="82">
        <v>1</v>
      </c>
    </row>
    <row r="26" spans="1:3" x14ac:dyDescent="0.25">
      <c r="B26" s="82" t="s">
        <v>266</v>
      </c>
      <c r="C26" s="82">
        <v>1</v>
      </c>
    </row>
    <row r="28" spans="1:3" x14ac:dyDescent="0.25">
      <c r="B28" s="82" t="s">
        <v>265</v>
      </c>
      <c r="C28" s="82">
        <v>1</v>
      </c>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8"/>
  <sheetViews>
    <sheetView zoomScaleNormal="100" workbookViewId="0">
      <selection activeCell="A2" sqref="A2:G2"/>
    </sheetView>
  </sheetViews>
  <sheetFormatPr baseColWidth="10" defaultColWidth="11.5" defaultRowHeight="14.3" x14ac:dyDescent="0.25"/>
  <cols>
    <col min="1" max="1" width="16.5" style="76" bestFit="1" customWidth="1"/>
    <col min="2" max="2" width="54.5" style="76" bestFit="1" customWidth="1"/>
    <col min="3" max="3" width="13.5" style="76" bestFit="1" customWidth="1"/>
    <col min="4" max="16384" width="11.5" style="76"/>
  </cols>
  <sheetData>
    <row r="1" spans="1:2" x14ac:dyDescent="0.25">
      <c r="A1" s="76" t="s">
        <v>197</v>
      </c>
    </row>
    <row r="2" spans="1:2" x14ac:dyDescent="0.25">
      <c r="A2" s="80" t="s">
        <v>210</v>
      </c>
      <c r="B2" s="79">
        <v>7</v>
      </c>
    </row>
    <row r="3" spans="1:2" x14ac:dyDescent="0.25">
      <c r="A3" s="76">
        <v>1</v>
      </c>
      <c r="B3" s="76" t="s">
        <v>264</v>
      </c>
    </row>
    <row r="4" spans="1:2" x14ac:dyDescent="0.25">
      <c r="A4" s="76">
        <v>2</v>
      </c>
      <c r="B4" s="76" t="s">
        <v>263</v>
      </c>
    </row>
    <row r="5" spans="1:2" x14ac:dyDescent="0.25">
      <c r="A5" s="76">
        <v>3</v>
      </c>
      <c r="B5" s="76" t="s">
        <v>262</v>
      </c>
    </row>
    <row r="6" spans="1:2" x14ac:dyDescent="0.25">
      <c r="A6" s="76">
        <v>4</v>
      </c>
      <c r="B6" s="76" t="s">
        <v>261</v>
      </c>
    </row>
    <row r="7" spans="1:2" x14ac:dyDescent="0.25">
      <c r="A7" s="76">
        <v>5</v>
      </c>
      <c r="B7" s="76" t="s">
        <v>260</v>
      </c>
    </row>
    <row r="8" spans="1:2" x14ac:dyDescent="0.25">
      <c r="A8" s="76">
        <v>6</v>
      </c>
      <c r="B8" s="76" t="s">
        <v>259</v>
      </c>
    </row>
    <row r="9" spans="1:2" x14ac:dyDescent="0.25">
      <c r="A9" s="76">
        <v>7</v>
      </c>
    </row>
    <row r="12" spans="1:2" x14ac:dyDescent="0.25">
      <c r="A12" s="80" t="s">
        <v>258</v>
      </c>
      <c r="B12" s="79">
        <v>12</v>
      </c>
    </row>
    <row r="13" spans="1:2" x14ac:dyDescent="0.25">
      <c r="A13" s="76">
        <v>1</v>
      </c>
      <c r="B13" s="77" t="s">
        <v>257</v>
      </c>
    </row>
    <row r="14" spans="1:2" x14ac:dyDescent="0.25">
      <c r="A14" s="76">
        <v>2</v>
      </c>
      <c r="B14" s="76" t="s">
        <v>256</v>
      </c>
    </row>
    <row r="15" spans="1:2" x14ac:dyDescent="0.25">
      <c r="A15" s="76">
        <v>3</v>
      </c>
      <c r="B15" s="76" t="s">
        <v>255</v>
      </c>
    </row>
    <row r="16" spans="1:2" x14ac:dyDescent="0.25">
      <c r="A16" s="76">
        <v>4</v>
      </c>
      <c r="B16" s="76" t="s">
        <v>254</v>
      </c>
    </row>
    <row r="17" spans="1:3" x14ac:dyDescent="0.25">
      <c r="A17" s="76">
        <v>5</v>
      </c>
      <c r="B17" s="76" t="s">
        <v>253</v>
      </c>
    </row>
    <row r="18" spans="1:3" x14ac:dyDescent="0.25">
      <c r="A18" s="76">
        <v>6</v>
      </c>
      <c r="B18" s="76" t="s">
        <v>252</v>
      </c>
    </row>
    <row r="19" spans="1:3" x14ac:dyDescent="0.25">
      <c r="A19" s="76">
        <v>7</v>
      </c>
      <c r="B19" s="76" t="s">
        <v>251</v>
      </c>
    </row>
    <row r="20" spans="1:3" x14ac:dyDescent="0.25">
      <c r="A20" s="76">
        <v>8</v>
      </c>
      <c r="B20" s="76" t="s">
        <v>250</v>
      </c>
    </row>
    <row r="21" spans="1:3" x14ac:dyDescent="0.25">
      <c r="A21" s="76">
        <v>9</v>
      </c>
      <c r="B21" s="81" t="s">
        <v>249</v>
      </c>
    </row>
    <row r="22" spans="1:3" x14ac:dyDescent="0.25">
      <c r="A22" s="76">
        <v>10</v>
      </c>
      <c r="B22" s="81" t="s">
        <v>279</v>
      </c>
    </row>
    <row r="23" spans="1:3" x14ac:dyDescent="0.25">
      <c r="A23" s="76">
        <v>11</v>
      </c>
      <c r="B23" s="81" t="s">
        <v>248</v>
      </c>
    </row>
    <row r="24" spans="1:3" x14ac:dyDescent="0.25">
      <c r="A24" s="76">
        <v>12</v>
      </c>
      <c r="B24" s="81"/>
    </row>
    <row r="27" spans="1:3" x14ac:dyDescent="0.25">
      <c r="A27" s="76" t="s">
        <v>247</v>
      </c>
      <c r="B27" s="79">
        <v>6</v>
      </c>
      <c r="C27" s="79">
        <v>6</v>
      </c>
    </row>
    <row r="28" spans="1:3" x14ac:dyDescent="0.25">
      <c r="A28" s="76">
        <v>1</v>
      </c>
      <c r="B28" s="76" t="s">
        <v>246</v>
      </c>
      <c r="C28" s="76" t="s">
        <v>246</v>
      </c>
    </row>
    <row r="29" spans="1:3" ht="17" x14ac:dyDescent="0.35">
      <c r="A29" s="76">
        <v>2</v>
      </c>
      <c r="B29" s="76" t="s">
        <v>245</v>
      </c>
      <c r="C29" s="76" t="s">
        <v>245</v>
      </c>
    </row>
    <row r="30" spans="1:3" ht="17" x14ac:dyDescent="0.35">
      <c r="A30" s="76">
        <v>3</v>
      </c>
      <c r="B30" s="76" t="s">
        <v>244</v>
      </c>
      <c r="C30" s="76" t="s">
        <v>244</v>
      </c>
    </row>
    <row r="31" spans="1:3" x14ac:dyDescent="0.25">
      <c r="A31" s="76">
        <v>4</v>
      </c>
      <c r="B31" s="76" t="s">
        <v>243</v>
      </c>
      <c r="C31" s="76" t="s">
        <v>243</v>
      </c>
    </row>
    <row r="32" spans="1:3" x14ac:dyDescent="0.25">
      <c r="A32" s="76">
        <v>5</v>
      </c>
      <c r="B32" s="76" t="s">
        <v>242</v>
      </c>
      <c r="C32" s="76" t="s">
        <v>242</v>
      </c>
    </row>
    <row r="33" spans="1:2" x14ac:dyDescent="0.25">
      <c r="A33" s="76">
        <v>6</v>
      </c>
    </row>
    <row r="36" spans="1:2" x14ac:dyDescent="0.25">
      <c r="A36" s="80" t="s">
        <v>206</v>
      </c>
      <c r="B36" s="79">
        <v>4</v>
      </c>
    </row>
    <row r="37" spans="1:2" ht="17" x14ac:dyDescent="0.35">
      <c r="A37" s="76">
        <v>1</v>
      </c>
      <c r="B37" s="76" t="s">
        <v>241</v>
      </c>
    </row>
    <row r="38" spans="1:2" x14ac:dyDescent="0.25">
      <c r="A38" s="76">
        <v>2</v>
      </c>
      <c r="B38" s="76" t="s">
        <v>240</v>
      </c>
    </row>
    <row r="39" spans="1:2" x14ac:dyDescent="0.25">
      <c r="A39" s="76">
        <v>3</v>
      </c>
      <c r="B39" s="76" t="s">
        <v>239</v>
      </c>
    </row>
    <row r="40" spans="1:2" x14ac:dyDescent="0.25">
      <c r="A40" s="76">
        <v>4</v>
      </c>
    </row>
    <row r="43" spans="1:2" x14ac:dyDescent="0.25">
      <c r="A43" s="80" t="s">
        <v>238</v>
      </c>
      <c r="B43" s="79">
        <v>12</v>
      </c>
    </row>
    <row r="44" spans="1:2" x14ac:dyDescent="0.25">
      <c r="A44" s="76">
        <v>1</v>
      </c>
      <c r="B44" s="76" t="s">
        <v>237</v>
      </c>
    </row>
    <row r="45" spans="1:2" x14ac:dyDescent="0.25">
      <c r="A45" s="76">
        <v>2</v>
      </c>
      <c r="B45" s="76" t="s">
        <v>236</v>
      </c>
    </row>
    <row r="46" spans="1:2" x14ac:dyDescent="0.25">
      <c r="A46" s="76">
        <v>3</v>
      </c>
      <c r="B46" s="76" t="s">
        <v>235</v>
      </c>
    </row>
    <row r="47" spans="1:2" x14ac:dyDescent="0.25">
      <c r="A47" s="76">
        <v>4</v>
      </c>
      <c r="B47" s="76" t="s">
        <v>234</v>
      </c>
    </row>
    <row r="48" spans="1:2" x14ac:dyDescent="0.25">
      <c r="A48" s="76">
        <v>5</v>
      </c>
      <c r="B48" s="76" t="s">
        <v>233</v>
      </c>
    </row>
    <row r="49" spans="1:3" x14ac:dyDescent="0.25">
      <c r="A49" s="76">
        <v>6</v>
      </c>
      <c r="B49" s="76" t="s">
        <v>232</v>
      </c>
    </row>
    <row r="50" spans="1:3" x14ac:dyDescent="0.25">
      <c r="A50" s="76">
        <v>7</v>
      </c>
      <c r="B50" s="76" t="s">
        <v>231</v>
      </c>
    </row>
    <row r="51" spans="1:3" x14ac:dyDescent="0.25">
      <c r="A51" s="76">
        <v>8</v>
      </c>
      <c r="B51" s="76" t="s">
        <v>230</v>
      </c>
    </row>
    <row r="52" spans="1:3" x14ac:dyDescent="0.25">
      <c r="A52" s="76">
        <v>9</v>
      </c>
      <c r="B52" s="76" t="s">
        <v>229</v>
      </c>
    </row>
    <row r="53" spans="1:3" x14ac:dyDescent="0.25">
      <c r="A53" s="76">
        <v>10</v>
      </c>
      <c r="B53" s="76" t="s">
        <v>228</v>
      </c>
    </row>
    <row r="54" spans="1:3" x14ac:dyDescent="0.25">
      <c r="A54" s="76">
        <v>11</v>
      </c>
      <c r="B54" s="76" t="s">
        <v>6</v>
      </c>
    </row>
    <row r="55" spans="1:3" x14ac:dyDescent="0.25">
      <c r="A55" s="76">
        <v>12</v>
      </c>
    </row>
    <row r="58" spans="1:3" x14ac:dyDescent="0.25">
      <c r="A58" s="76" t="s">
        <v>227</v>
      </c>
      <c r="B58" s="78">
        <v>20</v>
      </c>
      <c r="C58" s="76">
        <f>MAX(A59:A78)-1</f>
        <v>19</v>
      </c>
    </row>
    <row r="59" spans="1:3" x14ac:dyDescent="0.25">
      <c r="A59" s="76">
        <v>1</v>
      </c>
      <c r="B59" s="76" t="s">
        <v>226</v>
      </c>
    </row>
    <row r="60" spans="1:3" x14ac:dyDescent="0.25">
      <c r="A60" s="76">
        <v>2</v>
      </c>
      <c r="B60" s="76" t="s">
        <v>225</v>
      </c>
      <c r="C60" s="76" t="s">
        <v>41</v>
      </c>
    </row>
    <row r="61" spans="1:3" x14ac:dyDescent="0.25">
      <c r="A61" s="76">
        <v>3</v>
      </c>
      <c r="B61" s="76" t="s">
        <v>224</v>
      </c>
    </row>
    <row r="62" spans="1:3" x14ac:dyDescent="0.25">
      <c r="A62" s="76">
        <v>4</v>
      </c>
      <c r="B62" s="77" t="s">
        <v>223</v>
      </c>
    </row>
    <row r="63" spans="1:3" x14ac:dyDescent="0.25">
      <c r="A63" s="76">
        <v>5</v>
      </c>
      <c r="B63" s="76" t="s">
        <v>222</v>
      </c>
    </row>
    <row r="64" spans="1:3" x14ac:dyDescent="0.25">
      <c r="A64" s="76">
        <v>6</v>
      </c>
      <c r="B64" s="76" t="s">
        <v>221</v>
      </c>
    </row>
    <row r="65" spans="1:3" x14ac:dyDescent="0.25">
      <c r="A65" s="76">
        <v>7</v>
      </c>
      <c r="B65" s="76" t="s">
        <v>220</v>
      </c>
      <c r="C65" s="76" t="s">
        <v>41</v>
      </c>
    </row>
    <row r="66" spans="1:3" x14ac:dyDescent="0.25">
      <c r="A66" s="76">
        <v>8</v>
      </c>
      <c r="B66" s="76" t="s">
        <v>219</v>
      </c>
    </row>
    <row r="67" spans="1:3" x14ac:dyDescent="0.25">
      <c r="A67" s="76">
        <v>9</v>
      </c>
      <c r="B67" s="76" t="s">
        <v>218</v>
      </c>
      <c r="C67" s="76" t="s">
        <v>41</v>
      </c>
    </row>
    <row r="68" spans="1:3" x14ac:dyDescent="0.25">
      <c r="A68" s="76">
        <v>10</v>
      </c>
      <c r="B68" s="76" t="s">
        <v>217</v>
      </c>
    </row>
    <row r="69" spans="1:3" x14ac:dyDescent="0.25">
      <c r="A69" s="76">
        <v>11</v>
      </c>
      <c r="B69" s="76" t="s">
        <v>216</v>
      </c>
    </row>
    <row r="70" spans="1:3" x14ac:dyDescent="0.25">
      <c r="A70" s="76">
        <v>12</v>
      </c>
      <c r="B70" s="76" t="s">
        <v>215</v>
      </c>
    </row>
    <row r="71" spans="1:3" x14ac:dyDescent="0.25">
      <c r="A71" s="76">
        <v>13</v>
      </c>
      <c r="B71" s="76" t="s">
        <v>214</v>
      </c>
    </row>
    <row r="72" spans="1:3" x14ac:dyDescent="0.25">
      <c r="A72" s="76">
        <v>14</v>
      </c>
      <c r="B72" s="77" t="s">
        <v>213</v>
      </c>
      <c r="C72" s="77" t="s">
        <v>41</v>
      </c>
    </row>
    <row r="73" spans="1:3" x14ac:dyDescent="0.25">
      <c r="A73" s="76">
        <v>15</v>
      </c>
      <c r="B73" s="77" t="s">
        <v>325</v>
      </c>
    </row>
    <row r="74" spans="1:3" x14ac:dyDescent="0.25">
      <c r="A74" s="76">
        <v>16</v>
      </c>
      <c r="B74" s="77" t="s">
        <v>326</v>
      </c>
      <c r="C74" s="77" t="s">
        <v>41</v>
      </c>
    </row>
    <row r="75" spans="1:3" x14ac:dyDescent="0.25">
      <c r="A75" s="76">
        <v>17</v>
      </c>
      <c r="B75" s="77" t="s">
        <v>212</v>
      </c>
      <c r="C75" s="77"/>
    </row>
    <row r="76" spans="1:3" x14ac:dyDescent="0.25">
      <c r="A76" s="76">
        <v>18</v>
      </c>
      <c r="B76" s="77" t="s">
        <v>211</v>
      </c>
      <c r="C76" s="77" t="s">
        <v>41</v>
      </c>
    </row>
    <row r="77" spans="1:3" x14ac:dyDescent="0.25">
      <c r="A77" s="76">
        <v>19</v>
      </c>
      <c r="B77" s="76" t="s">
        <v>6</v>
      </c>
    </row>
    <row r="78" spans="1:3" x14ac:dyDescent="0.25">
      <c r="A78" s="76">
        <v>20</v>
      </c>
    </row>
  </sheetData>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1"/>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3" ht="14.3" thickBot="1" x14ac:dyDescent="0.3">
      <c r="A1" s="44" t="s">
        <v>96</v>
      </c>
      <c r="B1" s="45">
        <v>19</v>
      </c>
      <c r="C1" s="44">
        <f>MAX($A$5:$A$21)-1</f>
        <v>18</v>
      </c>
    </row>
    <row r="2" spans="1:3" ht="14.3" thickTop="1" x14ac:dyDescent="0.25">
      <c r="A2" s="46" t="s">
        <v>37</v>
      </c>
      <c r="B2" s="46" t="s">
        <v>38</v>
      </c>
      <c r="C2" s="44" t="s">
        <v>40</v>
      </c>
    </row>
    <row r="3" spans="1:3" ht="15.65" x14ac:dyDescent="0.25">
      <c r="A3" s="49">
        <v>1</v>
      </c>
      <c r="B3" s="50" t="s">
        <v>113</v>
      </c>
      <c r="C3" s="51"/>
    </row>
    <row r="4" spans="1:3" ht="15.65" x14ac:dyDescent="0.25">
      <c r="A4" s="49">
        <v>2</v>
      </c>
      <c r="B4" s="50" t="s">
        <v>114</v>
      </c>
      <c r="C4" s="51" t="s">
        <v>41</v>
      </c>
    </row>
    <row r="5" spans="1:3" ht="15.65" x14ac:dyDescent="0.25">
      <c r="A5" s="49">
        <v>3</v>
      </c>
      <c r="B5" s="50" t="s">
        <v>115</v>
      </c>
      <c r="C5" s="52"/>
    </row>
    <row r="6" spans="1:3" ht="15.65" x14ac:dyDescent="0.25">
      <c r="A6" s="49">
        <v>4</v>
      </c>
      <c r="B6" s="50" t="s">
        <v>97</v>
      </c>
      <c r="C6" s="52" t="s">
        <v>41</v>
      </c>
    </row>
    <row r="7" spans="1:3" ht="15.65" x14ac:dyDescent="0.25">
      <c r="A7" s="49">
        <v>5</v>
      </c>
      <c r="B7" s="50" t="s">
        <v>117</v>
      </c>
      <c r="C7" s="52"/>
    </row>
    <row r="8" spans="1:3" ht="15.65" x14ac:dyDescent="0.25">
      <c r="A8" s="49">
        <v>6</v>
      </c>
      <c r="B8" s="50" t="s">
        <v>118</v>
      </c>
      <c r="C8" s="52" t="s">
        <v>41</v>
      </c>
    </row>
    <row r="9" spans="1:3" ht="15.65" x14ac:dyDescent="0.25">
      <c r="A9" s="49">
        <v>7</v>
      </c>
      <c r="B9" s="50" t="s">
        <v>188</v>
      </c>
      <c r="C9" s="51"/>
    </row>
    <row r="10" spans="1:3" ht="15.65" x14ac:dyDescent="0.25">
      <c r="A10" s="49">
        <v>8</v>
      </c>
      <c r="B10" s="50" t="s">
        <v>189</v>
      </c>
      <c r="C10" s="51" t="s">
        <v>41</v>
      </c>
    </row>
    <row r="11" spans="1:3" ht="15.65" x14ac:dyDescent="0.25">
      <c r="A11" s="49">
        <v>9</v>
      </c>
      <c r="B11" s="50" t="s">
        <v>184</v>
      </c>
      <c r="C11" s="52"/>
    </row>
    <row r="12" spans="1:3" ht="15.65" x14ac:dyDescent="0.25">
      <c r="A12" s="49">
        <v>10</v>
      </c>
      <c r="B12" s="50" t="s">
        <v>116</v>
      </c>
      <c r="C12" s="52"/>
    </row>
    <row r="13" spans="1:3" ht="15.65" x14ac:dyDescent="0.25">
      <c r="A13" s="49">
        <v>11</v>
      </c>
      <c r="B13" s="50" t="s">
        <v>190</v>
      </c>
      <c r="C13" s="52"/>
    </row>
    <row r="14" spans="1:3" ht="15.65" x14ac:dyDescent="0.25">
      <c r="A14" s="49">
        <v>12</v>
      </c>
      <c r="B14" s="50" t="s">
        <v>119</v>
      </c>
      <c r="C14" s="52" t="s">
        <v>41</v>
      </c>
    </row>
    <row r="15" spans="1:3" ht="15.65" x14ac:dyDescent="0.25">
      <c r="A15" s="49">
        <v>13</v>
      </c>
      <c r="B15" s="50" t="s">
        <v>191</v>
      </c>
      <c r="C15" s="52"/>
    </row>
    <row r="16" spans="1:3" ht="15.65" x14ac:dyDescent="0.25">
      <c r="A16" s="49">
        <v>14</v>
      </c>
      <c r="B16" s="50" t="s">
        <v>292</v>
      </c>
      <c r="C16" s="52"/>
    </row>
    <row r="17" spans="1:3" ht="15.65" x14ac:dyDescent="0.25">
      <c r="A17" s="49">
        <v>15</v>
      </c>
      <c r="B17" s="50" t="s">
        <v>192</v>
      </c>
      <c r="C17" s="52"/>
    </row>
    <row r="18" spans="1:3" ht="15.65" x14ac:dyDescent="0.25">
      <c r="A18" s="49">
        <v>16</v>
      </c>
      <c r="B18" s="50" t="s">
        <v>283</v>
      </c>
      <c r="C18" s="52"/>
    </row>
    <row r="19" spans="1:3" ht="15.65" x14ac:dyDescent="0.25">
      <c r="A19" s="49">
        <v>17</v>
      </c>
      <c r="B19" s="50" t="s">
        <v>293</v>
      </c>
      <c r="C19" s="52"/>
    </row>
    <row r="20" spans="1:3" ht="15.65" x14ac:dyDescent="0.25">
      <c r="A20" s="49">
        <v>18</v>
      </c>
      <c r="B20" s="50" t="s">
        <v>120</v>
      </c>
      <c r="C20" s="52"/>
    </row>
    <row r="21" spans="1:3" ht="14.3" x14ac:dyDescent="0.25">
      <c r="A21" s="49">
        <v>19</v>
      </c>
      <c r="B21" s="50"/>
      <c r="C21"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7"/>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3" ht="14.3" thickBot="1" x14ac:dyDescent="0.3">
      <c r="A1" s="44" t="s">
        <v>121</v>
      </c>
      <c r="B1" s="45">
        <v>5</v>
      </c>
      <c r="C1" s="44">
        <f>MAX($A$3:$A$7)-1</f>
        <v>4</v>
      </c>
    </row>
    <row r="2" spans="1:3" ht="14.3" thickTop="1" x14ac:dyDescent="0.25">
      <c r="A2" s="46" t="s">
        <v>37</v>
      </c>
      <c r="B2" s="46" t="s">
        <v>38</v>
      </c>
      <c r="C2" s="44" t="s">
        <v>39</v>
      </c>
    </row>
    <row r="3" spans="1:3" ht="14.3" x14ac:dyDescent="0.25">
      <c r="A3" s="43">
        <v>1</v>
      </c>
      <c r="B3" s="54" t="s">
        <v>122</v>
      </c>
      <c r="C3" s="42"/>
    </row>
    <row r="4" spans="1:3" ht="14.3" x14ac:dyDescent="0.25">
      <c r="A4" s="43">
        <v>2</v>
      </c>
      <c r="B4" s="54" t="s">
        <v>123</v>
      </c>
      <c r="C4" s="44" t="s">
        <v>41</v>
      </c>
    </row>
    <row r="5" spans="1:3" x14ac:dyDescent="0.25">
      <c r="A5" s="43">
        <v>3</v>
      </c>
      <c r="B5" s="44" t="s">
        <v>193</v>
      </c>
      <c r="C5" s="44"/>
    </row>
    <row r="6" spans="1:3" ht="14.3" x14ac:dyDescent="0.25">
      <c r="A6" s="43">
        <v>4</v>
      </c>
      <c r="B6" s="50" t="s">
        <v>120</v>
      </c>
      <c r="C6" s="25"/>
    </row>
    <row r="7" spans="1:3" x14ac:dyDescent="0.25">
      <c r="A7" s="43">
        <v>5</v>
      </c>
      <c r="B7" s="43"/>
      <c r="C7"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9"/>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4" ht="14.3" thickBot="1" x14ac:dyDescent="0.3">
      <c r="A1" s="44" t="s">
        <v>124</v>
      </c>
      <c r="B1" s="45">
        <v>7</v>
      </c>
      <c r="C1" s="44">
        <f>MAX($A$3:$A$9)-1</f>
        <v>6</v>
      </c>
    </row>
    <row r="2" spans="1:4" ht="14.3" thickTop="1" x14ac:dyDescent="0.25">
      <c r="A2" s="46" t="s">
        <v>37</v>
      </c>
      <c r="B2" s="46" t="s">
        <v>38</v>
      </c>
      <c r="C2" s="44" t="s">
        <v>39</v>
      </c>
    </row>
    <row r="3" spans="1:4" ht="15.65" x14ac:dyDescent="0.25">
      <c r="A3" s="49">
        <v>1</v>
      </c>
      <c r="B3" s="50" t="s">
        <v>125</v>
      </c>
      <c r="C3" s="51"/>
    </row>
    <row r="4" spans="1:4" ht="15.65" x14ac:dyDescent="0.25">
      <c r="A4" s="49">
        <v>2</v>
      </c>
      <c r="B4" s="50" t="s">
        <v>126</v>
      </c>
      <c r="C4" s="51" t="s">
        <v>41</v>
      </c>
      <c r="D4" s="22"/>
    </row>
    <row r="5" spans="1:4" ht="15.65" x14ac:dyDescent="0.25">
      <c r="A5" s="49">
        <v>3</v>
      </c>
      <c r="B5" s="50" t="s">
        <v>184</v>
      </c>
      <c r="C5" s="51"/>
      <c r="D5" s="22"/>
    </row>
    <row r="6" spans="1:4" ht="15.65" x14ac:dyDescent="0.25">
      <c r="A6" s="49">
        <v>4</v>
      </c>
      <c r="B6" s="50" t="s">
        <v>167</v>
      </c>
      <c r="C6" s="51"/>
      <c r="D6" s="22"/>
    </row>
    <row r="7" spans="1:4" ht="15.65" x14ac:dyDescent="0.25">
      <c r="A7" s="49">
        <v>5</v>
      </c>
      <c r="B7" s="50" t="s">
        <v>176</v>
      </c>
      <c r="C7" s="51"/>
      <c r="D7" s="22"/>
    </row>
    <row r="8" spans="1:4" ht="15.65" x14ac:dyDescent="0.25">
      <c r="A8" s="49">
        <v>6</v>
      </c>
      <c r="B8" s="50" t="s">
        <v>120</v>
      </c>
      <c r="C8" s="52"/>
      <c r="D8" s="22"/>
    </row>
    <row r="9" spans="1:4" ht="14.3" x14ac:dyDescent="0.25">
      <c r="A9" s="49">
        <v>7</v>
      </c>
      <c r="B9" s="44"/>
      <c r="C9"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9"/>
  <sheetViews>
    <sheetView workbookViewId="0">
      <selection activeCell="A2" sqref="A2:G2"/>
    </sheetView>
  </sheetViews>
  <sheetFormatPr baseColWidth="10" defaultColWidth="11.5" defaultRowHeight="13.6" x14ac:dyDescent="0.25"/>
  <cols>
    <col min="1" max="1" width="13.125" style="39" customWidth="1"/>
    <col min="2" max="2" width="56.625" style="39" customWidth="1"/>
    <col min="3" max="16384" width="11.5" style="39"/>
  </cols>
  <sheetData>
    <row r="1" spans="1:3" ht="14.3" thickBot="1" x14ac:dyDescent="0.3">
      <c r="A1" s="44" t="s">
        <v>106</v>
      </c>
      <c r="B1" s="45">
        <v>17</v>
      </c>
      <c r="C1" s="44">
        <f>MAX($A$3:$A$19)-1</f>
        <v>16</v>
      </c>
    </row>
    <row r="2" spans="1:3" ht="14.3" thickTop="1" x14ac:dyDescent="0.25">
      <c r="A2" s="46" t="s">
        <v>37</v>
      </c>
      <c r="B2" s="46" t="s">
        <v>38</v>
      </c>
      <c r="C2" s="44" t="s">
        <v>39</v>
      </c>
    </row>
    <row r="3" spans="1:3" ht="15.65" x14ac:dyDescent="0.25">
      <c r="A3" s="49">
        <v>1</v>
      </c>
      <c r="B3" s="50" t="s">
        <v>127</v>
      </c>
      <c r="C3" s="51"/>
    </row>
    <row r="4" spans="1:3" ht="15.65" x14ac:dyDescent="0.25">
      <c r="A4" s="49">
        <v>2</v>
      </c>
      <c r="B4" s="50" t="s">
        <v>128</v>
      </c>
      <c r="C4" s="51" t="s">
        <v>41</v>
      </c>
    </row>
    <row r="5" spans="1:3" ht="15.65" x14ac:dyDescent="0.25">
      <c r="A5" s="49">
        <v>3</v>
      </c>
      <c r="B5" s="50" t="s">
        <v>129</v>
      </c>
      <c r="C5" s="51"/>
    </row>
    <row r="6" spans="1:3" ht="15.65" x14ac:dyDescent="0.25">
      <c r="A6" s="49">
        <v>4</v>
      </c>
      <c r="B6" s="50" t="s">
        <v>130</v>
      </c>
      <c r="C6" s="51"/>
    </row>
    <row r="7" spans="1:3" ht="15.65" x14ac:dyDescent="0.25">
      <c r="A7" s="49">
        <v>5</v>
      </c>
      <c r="B7" s="43" t="s">
        <v>142</v>
      </c>
      <c r="C7" s="51"/>
    </row>
    <row r="8" spans="1:3" ht="15.65" x14ac:dyDescent="0.25">
      <c r="A8" s="49">
        <v>6</v>
      </c>
      <c r="B8" s="43" t="s">
        <v>143</v>
      </c>
      <c r="C8" s="51"/>
    </row>
    <row r="9" spans="1:3" ht="15.65" x14ac:dyDescent="0.25">
      <c r="A9" s="49">
        <v>7</v>
      </c>
      <c r="B9" s="43" t="s">
        <v>144</v>
      </c>
      <c r="C9" s="51"/>
    </row>
    <row r="10" spans="1:3" ht="15.65" x14ac:dyDescent="0.25">
      <c r="A10" s="49">
        <v>8</v>
      </c>
      <c r="B10" s="43" t="s">
        <v>145</v>
      </c>
      <c r="C10" s="51"/>
    </row>
    <row r="11" spans="1:3" ht="15.65" x14ac:dyDescent="0.25">
      <c r="A11" s="49">
        <v>9</v>
      </c>
      <c r="B11" s="43" t="s">
        <v>165</v>
      </c>
      <c r="C11" s="51"/>
    </row>
    <row r="12" spans="1:3" ht="15.65" x14ac:dyDescent="0.25">
      <c r="A12" s="49">
        <v>10</v>
      </c>
      <c r="B12" s="43" t="s">
        <v>166</v>
      </c>
      <c r="C12" s="51"/>
    </row>
    <row r="13" spans="1:3" ht="15.65" x14ac:dyDescent="0.25">
      <c r="A13" s="49">
        <v>11</v>
      </c>
      <c r="B13" s="43" t="s">
        <v>183</v>
      </c>
      <c r="C13" s="51"/>
    </row>
    <row r="14" spans="1:3" ht="15.65" x14ac:dyDescent="0.25">
      <c r="A14" s="49">
        <v>12</v>
      </c>
      <c r="B14" s="43" t="s">
        <v>187</v>
      </c>
      <c r="C14" s="51"/>
    </row>
    <row r="15" spans="1:3" ht="15.65" x14ac:dyDescent="0.25">
      <c r="A15" s="49">
        <v>13</v>
      </c>
      <c r="B15" s="43" t="s">
        <v>186</v>
      </c>
      <c r="C15" s="51"/>
    </row>
    <row r="16" spans="1:3" ht="15.65" x14ac:dyDescent="0.25">
      <c r="A16" s="49">
        <v>14</v>
      </c>
      <c r="B16" s="43" t="s">
        <v>282</v>
      </c>
      <c r="C16" s="51"/>
    </row>
    <row r="17" spans="1:3" ht="15.65" x14ac:dyDescent="0.25">
      <c r="A17" s="49">
        <v>15</v>
      </c>
      <c r="B17" s="43" t="s">
        <v>295</v>
      </c>
      <c r="C17" s="51"/>
    </row>
    <row r="18" spans="1:3" ht="15.65" x14ac:dyDescent="0.25">
      <c r="A18" s="49">
        <v>16</v>
      </c>
      <c r="B18" s="50" t="s">
        <v>120</v>
      </c>
      <c r="C18" s="52"/>
    </row>
    <row r="19" spans="1:3" ht="14.3" x14ac:dyDescent="0.25">
      <c r="A19" s="49">
        <v>17</v>
      </c>
      <c r="B19" s="44"/>
      <c r="C19"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16"/>
  <sheetViews>
    <sheetView workbookViewId="0">
      <selection activeCell="A2" sqref="A2:G2"/>
    </sheetView>
  </sheetViews>
  <sheetFormatPr baseColWidth="10" defaultColWidth="11.5" defaultRowHeight="13.6" x14ac:dyDescent="0.25"/>
  <cols>
    <col min="1" max="1" width="13.125" style="39" customWidth="1"/>
    <col min="2" max="2" width="62" style="39" customWidth="1"/>
    <col min="3" max="16384" width="11.5" style="39"/>
  </cols>
  <sheetData>
    <row r="1" spans="1:3" ht="14.3" thickBot="1" x14ac:dyDescent="0.3">
      <c r="A1" s="44" t="s">
        <v>112</v>
      </c>
      <c r="B1" s="45">
        <v>14</v>
      </c>
      <c r="C1" s="44">
        <f>MAX($A$3:$A$35)-1</f>
        <v>13</v>
      </c>
    </row>
    <row r="2" spans="1:3" ht="14.3" thickTop="1" x14ac:dyDescent="0.25">
      <c r="A2" s="56" t="s">
        <v>37</v>
      </c>
      <c r="B2" s="56" t="s">
        <v>38</v>
      </c>
      <c r="C2" s="44" t="s">
        <v>39</v>
      </c>
    </row>
    <row r="3" spans="1:3" ht="15.65" x14ac:dyDescent="0.25">
      <c r="A3" s="57">
        <v>1</v>
      </c>
      <c r="B3" s="54" t="s">
        <v>131</v>
      </c>
      <c r="C3" s="49"/>
    </row>
    <row r="4" spans="1:3" ht="15.65" x14ac:dyDescent="0.25">
      <c r="A4" s="57">
        <v>2</v>
      </c>
      <c r="B4" s="54" t="s">
        <v>132</v>
      </c>
      <c r="C4" s="51" t="s">
        <v>41</v>
      </c>
    </row>
    <row r="5" spans="1:3" ht="15.65" x14ac:dyDescent="0.25">
      <c r="A5" s="57">
        <v>3</v>
      </c>
      <c r="B5" s="54" t="s">
        <v>133</v>
      </c>
      <c r="C5" s="51"/>
    </row>
    <row r="6" spans="1:3" ht="15.65" x14ac:dyDescent="0.25">
      <c r="A6" s="57">
        <v>4</v>
      </c>
      <c r="B6" s="54" t="s">
        <v>134</v>
      </c>
      <c r="C6" s="51" t="s">
        <v>41</v>
      </c>
    </row>
    <row r="7" spans="1:3" ht="15.65" x14ac:dyDescent="0.25">
      <c r="A7" s="57">
        <v>5</v>
      </c>
      <c r="B7" s="54" t="s">
        <v>139</v>
      </c>
      <c r="C7" s="51"/>
    </row>
    <row r="8" spans="1:3" ht="15.65" x14ac:dyDescent="0.25">
      <c r="A8" s="57">
        <v>6</v>
      </c>
      <c r="B8" s="54" t="s">
        <v>140</v>
      </c>
      <c r="C8" s="51" t="s">
        <v>41</v>
      </c>
    </row>
    <row r="9" spans="1:3" ht="15.65" x14ac:dyDescent="0.25">
      <c r="A9" s="57">
        <v>7</v>
      </c>
      <c r="B9" s="60" t="s">
        <v>135</v>
      </c>
      <c r="C9" s="51"/>
    </row>
    <row r="10" spans="1:3" ht="15.65" x14ac:dyDescent="0.25">
      <c r="A10" s="57">
        <v>8</v>
      </c>
      <c r="B10" s="60" t="s">
        <v>136</v>
      </c>
      <c r="C10" s="51"/>
    </row>
    <row r="11" spans="1:3" ht="15.65" x14ac:dyDescent="0.25">
      <c r="A11" s="57">
        <v>9</v>
      </c>
      <c r="B11" s="60" t="s">
        <v>137</v>
      </c>
      <c r="C11" s="51"/>
    </row>
    <row r="12" spans="1:3" ht="15.65" x14ac:dyDescent="0.25">
      <c r="A12" s="57">
        <v>10</v>
      </c>
      <c r="B12" s="60" t="s">
        <v>138</v>
      </c>
      <c r="C12" s="51"/>
    </row>
    <row r="13" spans="1:3" ht="15.65" x14ac:dyDescent="0.25">
      <c r="A13" s="57">
        <v>11</v>
      </c>
      <c r="B13" s="54" t="s">
        <v>141</v>
      </c>
      <c r="C13" s="51"/>
    </row>
    <row r="14" spans="1:3" ht="15.65" x14ac:dyDescent="0.25">
      <c r="A14" s="57">
        <v>12</v>
      </c>
      <c r="B14" s="54" t="s">
        <v>146</v>
      </c>
      <c r="C14" s="51"/>
    </row>
    <row r="15" spans="1:3" ht="15.65" x14ac:dyDescent="0.25">
      <c r="A15" s="57">
        <v>13</v>
      </c>
      <c r="B15" s="54" t="s">
        <v>6</v>
      </c>
      <c r="C15" s="51"/>
    </row>
    <row r="16" spans="1:3" ht="15.65" x14ac:dyDescent="0.25">
      <c r="A16" s="57">
        <v>14</v>
      </c>
      <c r="B16" s="54"/>
      <c r="C16"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16"/>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3" ht="14.3" thickBot="1" x14ac:dyDescent="0.3">
      <c r="A1" s="55" t="s">
        <v>107</v>
      </c>
      <c r="B1" s="61">
        <v>14</v>
      </c>
      <c r="C1" s="55">
        <f>MAX($A$3:$A$16)-1</f>
        <v>13</v>
      </c>
    </row>
    <row r="2" spans="1:3" ht="14.3" thickTop="1" x14ac:dyDescent="0.25">
      <c r="A2" s="56" t="s">
        <v>37</v>
      </c>
      <c r="B2" s="56" t="s">
        <v>38</v>
      </c>
      <c r="C2" s="55" t="s">
        <v>39</v>
      </c>
    </row>
    <row r="3" spans="1:3" ht="15.65" x14ac:dyDescent="0.25">
      <c r="A3" s="57">
        <v>1</v>
      </c>
      <c r="B3" s="54" t="s">
        <v>131</v>
      </c>
      <c r="C3" s="49"/>
    </row>
    <row r="4" spans="1:3" ht="15.65" x14ac:dyDescent="0.25">
      <c r="A4" s="57">
        <v>2</v>
      </c>
      <c r="B4" s="54" t="s">
        <v>132</v>
      </c>
      <c r="C4" s="51" t="s">
        <v>41</v>
      </c>
    </row>
    <row r="5" spans="1:3" ht="15.65" x14ac:dyDescent="0.25">
      <c r="A5" s="57">
        <v>3</v>
      </c>
      <c r="B5" s="54" t="s">
        <v>133</v>
      </c>
      <c r="C5" s="51"/>
    </row>
    <row r="6" spans="1:3" ht="15.65" x14ac:dyDescent="0.25">
      <c r="A6" s="57">
        <v>4</v>
      </c>
      <c r="B6" s="54" t="s">
        <v>134</v>
      </c>
      <c r="C6" s="51" t="s">
        <v>41</v>
      </c>
    </row>
    <row r="7" spans="1:3" ht="15.65" x14ac:dyDescent="0.25">
      <c r="A7" s="57">
        <v>5</v>
      </c>
      <c r="B7" s="54" t="s">
        <v>139</v>
      </c>
      <c r="C7" s="51"/>
    </row>
    <row r="8" spans="1:3" ht="15.65" x14ac:dyDescent="0.25">
      <c r="A8" s="57">
        <v>6</v>
      </c>
      <c r="B8" s="54" t="s">
        <v>140</v>
      </c>
      <c r="C8" s="51" t="s">
        <v>41</v>
      </c>
    </row>
    <row r="9" spans="1:3" ht="15.65" x14ac:dyDescent="0.25">
      <c r="A9" s="57">
        <v>7</v>
      </c>
      <c r="B9" s="60" t="s">
        <v>135</v>
      </c>
      <c r="C9" s="51"/>
    </row>
    <row r="10" spans="1:3" ht="15.65" x14ac:dyDescent="0.25">
      <c r="A10" s="57">
        <v>8</v>
      </c>
      <c r="B10" s="60" t="s">
        <v>136</v>
      </c>
      <c r="C10" s="51"/>
    </row>
    <row r="11" spans="1:3" ht="15.65" x14ac:dyDescent="0.25">
      <c r="A11" s="57">
        <v>9</v>
      </c>
      <c r="B11" s="60" t="s">
        <v>137</v>
      </c>
      <c r="C11" s="51"/>
    </row>
    <row r="12" spans="1:3" ht="15.65" x14ac:dyDescent="0.25">
      <c r="A12" s="57">
        <v>10</v>
      </c>
      <c r="B12" s="60" t="s">
        <v>138</v>
      </c>
      <c r="C12" s="51"/>
    </row>
    <row r="13" spans="1:3" ht="28.55" x14ac:dyDescent="0.25">
      <c r="A13" s="57">
        <v>11</v>
      </c>
      <c r="B13" s="54" t="s">
        <v>141</v>
      </c>
      <c r="C13" s="51"/>
    </row>
    <row r="14" spans="1:3" ht="15.65" x14ac:dyDescent="0.25">
      <c r="A14" s="57">
        <v>12</v>
      </c>
      <c r="B14" s="54" t="s">
        <v>146</v>
      </c>
      <c r="C14" s="51"/>
    </row>
    <row r="15" spans="1:3" ht="15.65" x14ac:dyDescent="0.25">
      <c r="A15" s="57">
        <v>13</v>
      </c>
      <c r="B15" s="54" t="s">
        <v>6</v>
      </c>
      <c r="C15" s="51"/>
    </row>
    <row r="16" spans="1:3" ht="15.65" x14ac:dyDescent="0.25">
      <c r="A16" s="57">
        <v>14</v>
      </c>
      <c r="B16" s="54"/>
      <c r="C16"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0"/>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3" ht="14.3" thickBot="1" x14ac:dyDescent="0.3">
      <c r="A1" s="55" t="s">
        <v>160</v>
      </c>
      <c r="B1" s="61">
        <v>8</v>
      </c>
      <c r="C1" s="55">
        <f>MAX($A$3:$A$10)-1</f>
        <v>7</v>
      </c>
    </row>
    <row r="2" spans="1:3" ht="14.3" thickTop="1" x14ac:dyDescent="0.25">
      <c r="A2" s="56" t="s">
        <v>37</v>
      </c>
      <c r="B2" s="56" t="s">
        <v>38</v>
      </c>
      <c r="C2" s="55" t="s">
        <v>39</v>
      </c>
    </row>
    <row r="3" spans="1:3" ht="15.65" x14ac:dyDescent="0.25">
      <c r="A3" s="57">
        <v>1</v>
      </c>
      <c r="B3" s="49" t="s">
        <v>161</v>
      </c>
      <c r="C3" s="50"/>
    </row>
    <row r="4" spans="1:3" ht="15.65" x14ac:dyDescent="0.25">
      <c r="A4" s="57">
        <v>2</v>
      </c>
      <c r="B4" s="49" t="s">
        <v>162</v>
      </c>
      <c r="C4" s="50" t="s">
        <v>41</v>
      </c>
    </row>
    <row r="5" spans="1:3" ht="15.65" x14ac:dyDescent="0.25">
      <c r="A5" s="57">
        <v>3</v>
      </c>
      <c r="B5" s="92" t="s">
        <v>139</v>
      </c>
      <c r="C5" s="50"/>
    </row>
    <row r="6" spans="1:3" ht="15.65" x14ac:dyDescent="0.25">
      <c r="A6" s="57">
        <v>4</v>
      </c>
      <c r="B6" s="49" t="s">
        <v>140</v>
      </c>
      <c r="C6" s="50" t="s">
        <v>41</v>
      </c>
    </row>
    <row r="7" spans="1:3" ht="15.65" x14ac:dyDescent="0.25">
      <c r="A7" s="57">
        <v>5</v>
      </c>
      <c r="B7" s="58" t="s">
        <v>182</v>
      </c>
      <c r="C7" s="50"/>
    </row>
    <row r="8" spans="1:3" ht="15.65" x14ac:dyDescent="0.25">
      <c r="A8" s="57">
        <v>6</v>
      </c>
      <c r="B8" s="58" t="s">
        <v>185</v>
      </c>
      <c r="C8" s="50"/>
    </row>
    <row r="9" spans="1:3" ht="15.65" x14ac:dyDescent="0.25">
      <c r="A9" s="57">
        <v>7</v>
      </c>
      <c r="B9" s="54" t="s">
        <v>6</v>
      </c>
      <c r="C9" s="59"/>
    </row>
    <row r="10" spans="1:3" ht="15.65" x14ac:dyDescent="0.25">
      <c r="A10" s="57">
        <v>8</v>
      </c>
      <c r="B10" s="54"/>
      <c r="C10" s="5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D16"/>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4" ht="14.3" thickBot="1" x14ac:dyDescent="0.3">
      <c r="A1" s="55" t="s">
        <v>177</v>
      </c>
      <c r="B1" s="61">
        <v>14</v>
      </c>
      <c r="C1" s="55">
        <f>MAX($A$3:$A$16)-1</f>
        <v>13</v>
      </c>
    </row>
    <row r="2" spans="1:4" ht="14.3" thickTop="1" x14ac:dyDescent="0.25">
      <c r="A2" s="56" t="s">
        <v>37</v>
      </c>
      <c r="B2" s="56" t="s">
        <v>38</v>
      </c>
      <c r="C2" s="55" t="s">
        <v>39</v>
      </c>
    </row>
    <row r="3" spans="1:4" ht="15.65" x14ac:dyDescent="0.25">
      <c r="A3" s="57">
        <v>1</v>
      </c>
      <c r="B3" s="68" t="s">
        <v>349</v>
      </c>
      <c r="C3" s="69"/>
      <c r="D3" s="112"/>
    </row>
    <row r="4" spans="1:4" ht="15.65" x14ac:dyDescent="0.25">
      <c r="A4" s="57">
        <v>2</v>
      </c>
      <c r="B4" s="68" t="s">
        <v>350</v>
      </c>
      <c r="C4" s="22" t="s">
        <v>41</v>
      </c>
    </row>
    <row r="5" spans="1:4" ht="15.65" x14ac:dyDescent="0.25">
      <c r="A5" s="57">
        <v>3</v>
      </c>
      <c r="B5" s="68" t="s">
        <v>178</v>
      </c>
      <c r="C5" s="22"/>
    </row>
    <row r="6" spans="1:4" ht="15.65" x14ac:dyDescent="0.25">
      <c r="A6" s="57">
        <v>4</v>
      </c>
      <c r="B6" s="68" t="s">
        <v>179</v>
      </c>
      <c r="C6" s="22"/>
    </row>
    <row r="7" spans="1:4" ht="15.65" x14ac:dyDescent="0.25">
      <c r="A7" s="57">
        <v>5</v>
      </c>
      <c r="B7" s="68" t="s">
        <v>180</v>
      </c>
      <c r="C7" s="22"/>
    </row>
    <row r="8" spans="1:4" ht="15.65" x14ac:dyDescent="0.25">
      <c r="A8" s="57">
        <v>6</v>
      </c>
      <c r="B8" s="68" t="s">
        <v>194</v>
      </c>
      <c r="C8" s="22"/>
    </row>
    <row r="9" spans="1:4" ht="15.65" x14ac:dyDescent="0.25">
      <c r="A9" s="57">
        <v>7</v>
      </c>
      <c r="B9" s="68" t="s">
        <v>196</v>
      </c>
      <c r="C9" s="22"/>
    </row>
    <row r="10" spans="1:4" ht="15.65" x14ac:dyDescent="0.25">
      <c r="A10" s="57">
        <v>8</v>
      </c>
      <c r="B10" s="68" t="s">
        <v>195</v>
      </c>
      <c r="C10" s="22"/>
    </row>
    <row r="11" spans="1:4" ht="15.65" x14ac:dyDescent="0.25">
      <c r="A11" s="57">
        <v>9</v>
      </c>
      <c r="B11" s="68" t="s">
        <v>280</v>
      </c>
      <c r="C11" s="22"/>
    </row>
    <row r="12" spans="1:4" ht="27.2" x14ac:dyDescent="0.25">
      <c r="A12" s="57">
        <v>10</v>
      </c>
      <c r="B12" s="68" t="s">
        <v>281</v>
      </c>
      <c r="C12" s="22"/>
    </row>
    <row r="13" spans="1:4" ht="15.65" x14ac:dyDescent="0.25">
      <c r="A13" s="57">
        <v>11</v>
      </c>
      <c r="B13" s="68" t="s">
        <v>296</v>
      </c>
      <c r="C13" s="69"/>
    </row>
    <row r="14" spans="1:4" ht="15.65" x14ac:dyDescent="0.25">
      <c r="A14" s="57">
        <v>12</v>
      </c>
      <c r="B14" s="68" t="s">
        <v>297</v>
      </c>
      <c r="C14" s="22" t="s">
        <v>41</v>
      </c>
    </row>
    <row r="15" spans="1:4" ht="15.65" x14ac:dyDescent="0.25">
      <c r="A15" s="57">
        <v>13</v>
      </c>
      <c r="B15" s="54" t="s">
        <v>6</v>
      </c>
      <c r="C15" s="59"/>
    </row>
    <row r="16" spans="1:4" ht="15.65" x14ac:dyDescent="0.25">
      <c r="A16" s="57">
        <v>14</v>
      </c>
      <c r="B16" s="54"/>
      <c r="C16" s="5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25</vt:i4>
      </vt:variant>
      <vt:variant>
        <vt:lpstr>Benannte Bereiche</vt:lpstr>
      </vt:variant>
      <vt:variant>
        <vt:i4>9</vt:i4>
      </vt:variant>
    </vt:vector>
  </HeadingPairs>
  <TitlesOfParts>
    <vt:vector size="34" baseType="lpstr">
      <vt:lpstr>Hints1</vt:lpstr>
      <vt:lpstr>Reporting</vt:lpstr>
      <vt:lpstr>Hinweise1</vt:lpstr>
      <vt:lpstr>Hinweise2</vt:lpstr>
      <vt:lpstr>Hinweise3</vt:lpstr>
      <vt:lpstr>Ergebnisangabe</vt:lpstr>
      <vt:lpstr>Kontakt</vt:lpstr>
      <vt:lpstr>Teilnehmerdaten</vt:lpstr>
      <vt:lpstr>Ergebnisse</vt:lpstr>
      <vt:lpstr>Mitteilungen</vt:lpstr>
      <vt:lpstr>pH-Wert</vt:lpstr>
      <vt:lpstr>Glutaminsre</vt:lpstr>
      <vt:lpstr>Xylit-Erythrit</vt:lpstr>
      <vt:lpstr>Stevio</vt:lpstr>
      <vt:lpstr>Sacc_Ace_Aspar</vt:lpstr>
      <vt:lpstr>Iod</vt:lpstr>
      <vt:lpstr>As</vt:lpstr>
      <vt:lpstr>Fett</vt:lpstr>
      <vt:lpstr>HBSZ</vt:lpstr>
      <vt:lpstr>Buttersäure</vt:lpstr>
      <vt:lpstr>BSME</vt:lpstr>
      <vt:lpstr>Benzoesäure</vt:lpstr>
      <vt:lpstr>Sorbinsäure</vt:lpstr>
      <vt:lpstr>Cyclamat</vt:lpstr>
      <vt:lpstr>Citronensäure</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2019-02-03T20:20:46Z</cp:lastPrinted>
  <dcterms:created xsi:type="dcterms:W3CDTF">2005-02-14T18:41:01Z</dcterms:created>
  <dcterms:modified xsi:type="dcterms:W3CDTF">2020-02-12T19:48:21Z</dcterms:modified>
</cp:coreProperties>
</file>