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updateLinks="never" codeName="DieseArbeitsmappe" checkCompatibility="1"/>
  <workbookProtection workbookPassword="CAA1" lockStructure="1"/>
  <bookViews>
    <workbookView xWindow="13536" yWindow="108" windowWidth="9516" windowHeight="9600" activeTab="6"/>
  </bookViews>
  <sheets>
    <sheet name="Hints1" sheetId="49" r:id="rId1"/>
    <sheet name="Reporting" sheetId="50" r:id="rId2"/>
    <sheet name="Hinweise1" sheetId="51" r:id="rId3"/>
    <sheet name="Hinweise2" sheetId="52" r:id="rId4"/>
    <sheet name="Hinweise3" sheetId="53" r:id="rId5"/>
    <sheet name="Ergebnisangabe" sheetId="69" r:id="rId6"/>
    <sheet name="Kontakt" sheetId="55" r:id="rId7"/>
    <sheet name="Teilnehmerdaten" sheetId="17" state="hidden" r:id="rId8"/>
    <sheet name="Ergebnisse" sheetId="5" r:id="rId9"/>
    <sheet name="Mitteilungen" sheetId="15" r:id="rId10"/>
    <sheet name="Farbstoffe_qual" sheetId="66" state="hidden" r:id="rId11"/>
    <sheet name="Farbstoffe_quan" sheetId="68" state="hidden" r:id="rId12"/>
    <sheet name="Farbstoffe" sheetId="67" state="hidden" r:id="rId13"/>
    <sheet name="Phosphate" sheetId="64" state="hidden" r:id="rId14"/>
    <sheet name="Kollagen" sheetId="63" state="hidden" r:id="rId15"/>
    <sheet name="SLPhosphor" sheetId="62" state="hidden" r:id="rId16"/>
    <sheet name="Phosphat" sheetId="27" state="hidden" r:id="rId17"/>
    <sheet name="Natrium" sheetId="61" state="hidden" r:id="rId18"/>
    <sheet name="Wasser" sheetId="22" state="hidden" r:id="rId19"/>
    <sheet name="Fett" sheetId="23" state="hidden" r:id="rId20"/>
    <sheet name="Rohprotein" sheetId="24" state="hidden" r:id="rId21"/>
    <sheet name="pH-Wert" sheetId="25" state="hidden" r:id="rId22"/>
    <sheet name="NPN" sheetId="26" state="hidden" r:id="rId23"/>
    <sheet name="Asche" sheetId="60" state="hidden" r:id="rId24"/>
    <sheet name="Kochsalz" sheetId="30" state="hidden" r:id="rId25"/>
  </sheets>
  <externalReferences>
    <externalReference r:id="rId26"/>
    <externalReference r:id="rId27"/>
    <externalReference r:id="rId28"/>
    <externalReference r:id="rId29"/>
    <externalReference r:id="rId30"/>
    <externalReference r:id="rId31"/>
    <externalReference r:id="rId32"/>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 localSheetId="17">#REF!</definedName>
    <definedName name="Daten">#REF!</definedName>
    <definedName name="_xlnm.Print_Area" localSheetId="2">Hinweise1!$A$1:$C$18</definedName>
    <definedName name="_xlnm.Print_Area" localSheetId="3">Hinweise2!$A$1:$C$8</definedName>
    <definedName name="Elemente">[1]Parameter2!$B$3:$B$18</definedName>
    <definedName name="MBlei" localSheetId="5">#REF!</definedName>
    <definedName name="MBlei" localSheetId="17">#REF!</definedName>
    <definedName name="MBlei">#REF!</definedName>
    <definedName name="OLE_LINK1" localSheetId="5">Ergebnisangabe!$A$20</definedName>
    <definedName name="OLE_LINK1" localSheetId="1">Reporting!$A$14</definedName>
    <definedName name="OLE_LINK2" localSheetId="1">Reporting!$J$7</definedName>
    <definedName name="Parameter2" localSheetId="5">#REF!</definedName>
    <definedName name="Parameter2" localSheetId="6">#REF!</definedName>
    <definedName name="Parameter2" localSheetId="17">#REF!</definedName>
    <definedName name="Parameter2" localSheetId="13">#REF!</definedName>
    <definedName name="Parameter2">#REF!</definedName>
    <definedName name="Parameter2alt" localSheetId="5">#REF!</definedName>
    <definedName name="Parameter2alt" localSheetId="17">#REF!</definedName>
    <definedName name="Parameter2alt">#REF!</definedName>
    <definedName name="test" localSheetId="5">[2]Parameter2!$B$3:$B$18</definedName>
    <definedName name="test" localSheetId="10">[2]Parameter2!$B$3:$B$18</definedName>
    <definedName name="test" localSheetId="11">[2]Parameter2!$B$3:$B$18</definedName>
    <definedName name="test" localSheetId="4">[3]Parameter2!$B$3:$B$18</definedName>
    <definedName name="test" localSheetId="14">[2]Parameter2!$B$3:$B$18</definedName>
    <definedName name="test" localSheetId="6">[4]Parameter2!$B$3:$B$18</definedName>
    <definedName name="test" localSheetId="17">[5]Parameter2!$B$3:$B$18</definedName>
    <definedName name="test" localSheetId="13">[1]Parameter2!$B$3:$B$18</definedName>
    <definedName name="test" localSheetId="1">[1]Parameter2!$B$3:$B$18</definedName>
    <definedName name="test" localSheetId="15">[2]Parameter2!$B$3:$B$18</definedName>
    <definedName name="test">[6]Parameter2!$B$3:$B$18</definedName>
  </definedNames>
  <calcPr calcId="145621"/>
</workbook>
</file>

<file path=xl/calcChain.xml><?xml version="1.0" encoding="utf-8"?>
<calcChain xmlns="http://schemas.openxmlformats.org/spreadsheetml/2006/main">
  <c r="H36" i="5" l="1"/>
  <c r="F36" i="5"/>
  <c r="I69" i="5" s="1"/>
  <c r="A70" i="5" s="1"/>
  <c r="D35" i="5"/>
  <c r="D34" i="5"/>
  <c r="D33" i="5"/>
  <c r="D32" i="5"/>
  <c r="C27" i="17"/>
  <c r="C28" i="17"/>
  <c r="C29" i="17"/>
  <c r="C30" i="17"/>
  <c r="A39" i="5"/>
  <c r="A38" i="5"/>
  <c r="A37" i="5"/>
  <c r="A36" i="5"/>
  <c r="C1" i="68"/>
  <c r="C22" i="17" l="1"/>
  <c r="C23" i="17"/>
  <c r="C24" i="17"/>
  <c r="C25" i="17"/>
  <c r="C26" i="17"/>
  <c r="B26" i="17"/>
  <c r="B23" i="17"/>
  <c r="B24" i="17"/>
  <c r="B25" i="17"/>
  <c r="H32" i="5"/>
  <c r="F32" i="5"/>
  <c r="C1" i="66"/>
  <c r="F27" i="5"/>
  <c r="I58" i="5" s="1"/>
  <c r="F28" i="5"/>
  <c r="B22" i="17"/>
  <c r="B13" i="17"/>
  <c r="C13" i="17"/>
  <c r="B14" i="17"/>
  <c r="C14" i="17"/>
  <c r="B15" i="17"/>
  <c r="C15" i="17"/>
  <c r="B16" i="17"/>
  <c r="C16" i="17"/>
  <c r="B17" i="17"/>
  <c r="C17" i="17"/>
  <c r="B18" i="17"/>
  <c r="C18" i="17"/>
  <c r="B19" i="17"/>
  <c r="C19" i="17"/>
  <c r="B20" i="17"/>
  <c r="C20" i="17"/>
  <c r="B21" i="17"/>
  <c r="C21" i="17"/>
  <c r="D28" i="5"/>
  <c r="E28" i="5"/>
  <c r="D27" i="5"/>
  <c r="E27" i="5"/>
  <c r="C1" i="64"/>
  <c r="H27" i="5"/>
  <c r="H31" i="5"/>
  <c r="F31" i="5"/>
  <c r="I65" i="5" s="1"/>
  <c r="A66" i="5" s="1"/>
  <c r="C1" i="63"/>
  <c r="H30" i="5"/>
  <c r="F30" i="5"/>
  <c r="I63" i="5" s="1"/>
  <c r="C1" i="62"/>
  <c r="F29" i="5"/>
  <c r="I60" i="5" s="1"/>
  <c r="D74" i="5"/>
  <c r="D76" i="5"/>
  <c r="F26" i="5"/>
  <c r="I76" i="5" s="1"/>
  <c r="B82" i="5"/>
  <c r="B80" i="5"/>
  <c r="A81" i="5" s="1"/>
  <c r="B78" i="5"/>
  <c r="B76" i="5"/>
  <c r="A77" i="5"/>
  <c r="B74" i="5"/>
  <c r="I74" i="5" s="1"/>
  <c r="B72" i="5"/>
  <c r="D2" i="61"/>
  <c r="D13" i="61"/>
  <c r="D29" i="61"/>
  <c r="D40" i="61"/>
  <c r="D78" i="5"/>
  <c r="D47" i="61"/>
  <c r="D80" i="5"/>
  <c r="D59" i="61"/>
  <c r="D82" i="5"/>
  <c r="I31" i="5"/>
  <c r="F24" i="5"/>
  <c r="C1" i="60"/>
  <c r="H24" i="5" s="1"/>
  <c r="A16" i="5"/>
  <c r="B4" i="17"/>
  <c r="F4" i="5"/>
  <c r="F5" i="5"/>
  <c r="A13" i="5"/>
  <c r="A14" i="5"/>
  <c r="F19" i="5"/>
  <c r="I44" i="5" s="1"/>
  <c r="F20" i="5"/>
  <c r="I46" i="5" s="1"/>
  <c r="F21" i="5"/>
  <c r="I48" i="5" s="1"/>
  <c r="F22" i="5"/>
  <c r="I50" i="5" s="1"/>
  <c r="A51" i="5" s="1"/>
  <c r="F23" i="5"/>
  <c r="I52" i="5" s="1"/>
  <c r="F25" i="5"/>
  <c r="I56" i="5" s="1"/>
  <c r="A56" i="5"/>
  <c r="B16" i="55"/>
  <c r="B17" i="55"/>
  <c r="B18" i="55"/>
  <c r="B19" i="55"/>
  <c r="H1" i="15"/>
  <c r="C1" i="22"/>
  <c r="H19" i="5" s="1"/>
  <c r="C1" i="23"/>
  <c r="H20" i="5" s="1"/>
  <c r="C1" i="24"/>
  <c r="H21" i="5" s="1"/>
  <c r="C1" i="25"/>
  <c r="H22" i="5"/>
  <c r="C1" i="26"/>
  <c r="H23" i="5"/>
  <c r="C1" i="27"/>
  <c r="H29" i="5"/>
  <c r="C1" i="30"/>
  <c r="H25" i="5" s="1"/>
  <c r="I30" i="5"/>
  <c r="B1" i="17"/>
  <c r="B2" i="17"/>
  <c r="D5" i="17"/>
  <c r="D8" i="17" s="1"/>
  <c r="B5" i="17" s="1"/>
  <c r="B6" i="17"/>
  <c r="B7" i="17"/>
  <c r="B10" i="17"/>
  <c r="C10" i="17"/>
  <c r="B11" i="17"/>
  <c r="C11" i="17"/>
  <c r="B12" i="17"/>
  <c r="C12" i="17"/>
  <c r="A79" i="5"/>
  <c r="H28" i="5"/>
  <c r="H26" i="5"/>
  <c r="A47" i="5" l="1"/>
  <c r="I67" i="5"/>
  <c r="A68" i="5" s="1"/>
  <c r="A57" i="5"/>
  <c r="A49" i="5"/>
  <c r="A45" i="5"/>
  <c r="A64" i="5"/>
  <c r="I80" i="5"/>
  <c r="I82" i="5"/>
  <c r="A83" i="5" s="1"/>
  <c r="A75" i="5"/>
  <c r="I54" i="5"/>
  <c r="A55" i="5" s="1"/>
  <c r="A53" i="5"/>
  <c r="A59" i="5"/>
  <c r="A61" i="5"/>
  <c r="I78" i="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5"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(Sie haben eine Auswertenummer erhalten)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List>
</comments>
</file>

<file path=xl/sharedStrings.xml><?xml version="1.0" encoding="utf-8"?>
<sst xmlns="http://schemas.openxmlformats.org/spreadsheetml/2006/main" count="598" uniqueCount="414">
  <si>
    <t>Ergebnisdatenblatt</t>
  </si>
  <si>
    <t>Parameter</t>
  </si>
  <si>
    <t>Einheit</t>
  </si>
  <si>
    <t>Kunden-Nr.</t>
  </si>
  <si>
    <t>Postleitzahl</t>
  </si>
  <si>
    <t>ergebnisse@lvus.de</t>
  </si>
  <si>
    <t>Sonstiges</t>
  </si>
  <si>
    <t>Analysen-
gang 1</t>
  </si>
  <si>
    <t>Analysen-
gang 2</t>
  </si>
  <si>
    <t>Verfahren /
Literatur</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</si>
  <si>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</si>
  <si>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</si>
  <si>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</si>
  <si>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</si>
  <si>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</si>
  <si>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</si>
  <si>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</si>
  <si>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</si>
  <si>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</si>
  <si>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</si>
  <si>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</si>
  <si>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</si>
  <si>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</si>
  <si>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</si>
  <si>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</si>
  <si>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</si>
  <si>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</si>
  <si>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</si>
  <si>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</si>
  <si>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</si>
  <si>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</si>
  <si>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</si>
  <si>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</si>
  <si>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Parameter 5</t>
  </si>
  <si>
    <t>Parameter 6</t>
  </si>
  <si>
    <t>Parameter 7</t>
  </si>
  <si>
    <t>Parameter 8</t>
  </si>
  <si>
    <t>Methode</t>
  </si>
  <si>
    <t>Bezeichnung des Analysenverfahrens</t>
  </si>
  <si>
    <t>Anzahl</t>
  </si>
  <si>
    <t>Modifikation</t>
  </si>
  <si>
    <t>x</t>
  </si>
  <si>
    <t>Beispielhafter Wert [mg/kg]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</si>
  <si>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</si>
  <si>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</si>
  <si>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Kochsalz</t>
  </si>
  <si>
    <t>g/100 g</t>
  </si>
  <si>
    <t>Ergebnisangabe mit 3 signifikanten Ziffern [mg/kg]</t>
  </si>
  <si>
    <t>Nach Mohr</t>
  </si>
  <si>
    <t>Signifikante
Stellen</t>
  </si>
  <si>
    <t>Deadline</t>
  </si>
  <si>
    <t>Hinweise zur Ergebnisübermittlung und zur Ergebnisangabe</t>
  </si>
  <si>
    <t>Nach der in der Tabelle "Ergebnisse" aufgeführten Deadline eingehende Ergebnisse werden bei der Auswertung nicht berücksichtigt.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</si>
  <si>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</si>
  <si>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</si>
  <si>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</si>
  <si>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</si>
  <si>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</si>
  <si>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Kontaktperson</t>
  </si>
  <si>
    <t>Contact person</t>
  </si>
  <si>
    <t>Name</t>
  </si>
  <si>
    <t>eMail</t>
  </si>
  <si>
    <t>eMail-Address</t>
  </si>
  <si>
    <t>Telefon (inklusive Vorwahl):</t>
  </si>
  <si>
    <t>telefone (including country and area code)</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</si>
  <si>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</si>
  <si>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interne Teilnahme:</t>
  </si>
  <si>
    <t>Hinweise zur Auswertung</t>
  </si>
  <si>
    <t>Zur Vermeidung zu „breiter“ Beurteilungszonen wird deshalb bei der Auswertung bei allen Parametern der Wert der Zielstandardabweichung auf maximal 22 % vom Wert des Medians beschränkt.</t>
  </si>
  <si>
    <t>Before analysing the samples, homogenize the samples again, please. After homogenisation You should analyse both samples with your standard procedures.</t>
  </si>
  <si>
    <t>eMail-Kontrolle:</t>
  </si>
  <si>
    <t>Ergebnis der Überprüfung:</t>
  </si>
  <si>
    <t>Falls Sie einen Parameter nicht bearbeiten, lassen Sie die zugehörigen Ergebnisdatenfelder bitte leer.
If you are not analysing parameters in your laboratory do not write anything into the corresponding fields for the results.</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</si>
  <si>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</si>
  <si>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Annahmeschluss/Deadline:</t>
  </si>
  <si>
    <t>ja / yes</t>
  </si>
  <si>
    <t>nein / no</t>
  </si>
  <si>
    <t>Schreiben Sie Ihre Daten in die gelb hinterlegten Felder. Geben Sie Ihre Ergebnisse in den aufgeführten Einheiten an.
Write your data into the yellow cells. Give your results in the units of column 2.</t>
  </si>
  <si>
    <t>In einigen Fällen, z.B. bei Gehalten um 1 % oder 10 %, ist die Vorgabe gültiger Stellen schwierig: Die Ergebnisse „1,06% und 0,98% sind vergleichbar, nicht aber „1,1 %“ und „0,98%“. Die Angabe einer zusätzlichen gültigen Stelle beim Beispielwert 1,06 ist hier angebracht.</t>
  </si>
  <si>
    <t>Sollte ein Inhaltsstoff nicht bestimmbar sein, so teilen Sie uns bitte den Wert Ihrer Bestimmungsgrenze mit vorangestelltem "&lt; “ mit.
In cases you will not detect a parameter, report your limit of quantification with "&lt; " in front of the value.</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</si>
  <si>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</si>
  <si>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</si>
  <si>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</si>
  <si>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</si>
  <si>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</si>
  <si>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</si>
  <si>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</si>
  <si>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</si>
  <si>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</si>
  <si>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</si>
  <si>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</si>
  <si>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</si>
  <si>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</si>
  <si>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</si>
  <si>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</si>
  <si>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</si>
  <si>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Tabelle wurde bereits einmal erfolgreich gesendet, es handelt sich um eine Aktualisierung:
This table was sent before, successfully. It is an update:</t>
  </si>
  <si>
    <t>Geben Sie Ihre Ergebnisse mit den in Spalte 3 aufgeführten signifikanten Stellen an. Beispiele hierzu sind in "Hinweise1" enthalten.
Report your results with in column 3 shown significant numbers (there are some examples in sheet "hints1" .</t>
  </si>
  <si>
    <t>Gesamtphosphat</t>
  </si>
  <si>
    <t>Wasser</t>
  </si>
  <si>
    <t>Fett</t>
  </si>
  <si>
    <t>Rohprotein</t>
  </si>
  <si>
    <t>Asche</t>
  </si>
  <si>
    <t>Trocknung bei 103 ± 2 °C</t>
  </si>
  <si>
    <t>Gefriertrocknung</t>
  </si>
  <si>
    <t>Mikrowellentrocknung</t>
  </si>
  <si>
    <t>Vakuumtrocknung</t>
  </si>
  <si>
    <t>§64 LFGB Nr. L 02.09-4, auch modifiziert</t>
  </si>
  <si>
    <t>Schweizerisches Lebensmittelbuch Kapitel 11/4.1</t>
  </si>
  <si>
    <t>Trocknung mit Seesand bei 105 ± 2 °C</t>
  </si>
  <si>
    <t>nach Weibull-Stoldt</t>
  </si>
  <si>
    <t>Extraktion aus der Trockenmasse</t>
  </si>
  <si>
    <t>Mikrowellenextraktion</t>
  </si>
  <si>
    <t>NMR</t>
  </si>
  <si>
    <t>Rohprotein (N * 6,25)</t>
  </si>
  <si>
    <t>Nach Dumas</t>
  </si>
  <si>
    <t>Nach Kjeldahl</t>
  </si>
  <si>
    <t>Katalysator: Kjeltabs CX; Vapodest 50c (Fa. Gerhardt)</t>
  </si>
  <si>
    <t>Autoanalyzer</t>
  </si>
  <si>
    <t>Veraschung bei 500 °C bis 540 °C</t>
  </si>
  <si>
    <t>Veraschung bei 540 °C bis 580 °C</t>
  </si>
  <si>
    <t>Veraschung bei 580 °C bis 620 °C</t>
  </si>
  <si>
    <t>Veraschung bei 620 °C bis 660 °C</t>
  </si>
  <si>
    <t>mikrowellenbeschleunigte Veraschung</t>
  </si>
  <si>
    <t>Aus der Asche, ICP-Messung (OES und MS)</t>
  </si>
  <si>
    <t>Nassaufschluss, ICP-Messung (OES und MS)</t>
  </si>
  <si>
    <t>Nassaufschluss, photometrisch mit Ammoniummolybdat/ -vanadat</t>
  </si>
  <si>
    <t>Mikrowellendruckaufschluss, ICP-Messung (OES und MS)</t>
  </si>
  <si>
    <t>vereinfachte Methode nach Arneth und Herold</t>
  </si>
  <si>
    <t>VDLUFA VI 7.2.1.</t>
  </si>
  <si>
    <t>Druckaufschluss mit HNO3, ICP-Messung (OES oder MS)</t>
  </si>
  <si>
    <t>VDLUFA III 2.2.2.6</t>
  </si>
  <si>
    <t>Nach Vollhard</t>
  </si>
  <si>
    <t>Druckaufschluss mit Salpetersäure, ICP-Messung (OES oder MS)</t>
  </si>
  <si>
    <t>ISO 1442:1997-02-01</t>
  </si>
  <si>
    <t>ISO 1443:1973</t>
  </si>
  <si>
    <t>Nassaufschluss, photometrisch mit Ammoniummolybdat</t>
  </si>
  <si>
    <t>CFA, aus Asche, Reaktion mit Molybdat/Vanadat</t>
  </si>
  <si>
    <t>Extraktion nach Soxhlet</t>
  </si>
  <si>
    <t>Richtlinie 77/535/EWG der EU-Kommission vom 22.06.1977 (Amtsblatt L 213, (1977))</t>
  </si>
  <si>
    <t>VDLUFA III 3.1</t>
  </si>
  <si>
    <t>VDLUFA Bd. VI C 10.2</t>
  </si>
  <si>
    <t>Schweizerisches Lebensmittelbuch</t>
  </si>
  <si>
    <t>Potentiometrisch (auch aus der Asche) durch Titration mit Silbernitrat</t>
  </si>
  <si>
    <t>§ 64 LFGB Nr. L 07.00-5/1: 2010-01 (potentiometrisch), modifiziert</t>
  </si>
  <si>
    <t>§ 64 LFGB Nr. L 07.00-5/1: 2010-01 (potentiometrisch)</t>
  </si>
  <si>
    <t>§ 64 LFGB Nr. L 07.00-5/2: 2010-01 (nach Volhard)</t>
  </si>
  <si>
    <t>§ 64 LFGB Nr. L 07.00-5/2: 2010-01 (nach Volhard), modifiziert</t>
  </si>
  <si>
    <t>§ 64 LFGB Nr. L 17.00-6: 1988-12, auch modifiziert</t>
  </si>
  <si>
    <t>§ 64 LFGB Nr. L 06.00-9 (08.00-9): 2008-06, modifiziert</t>
  </si>
  <si>
    <t>§ 64 LFGB Nr. L 06.00-15: 1982-11</t>
  </si>
  <si>
    <t>§ 64 LFGB Nr. L 06.00-15: 1982-11, modifiziert</t>
  </si>
  <si>
    <t>§ 64 LFGB Nr. L 06.00-9 (08.00-9): 2008-06</t>
  </si>
  <si>
    <t>§ 64 LFGB Nr. L 06.00-4 (08.00-4): 2007-04</t>
  </si>
  <si>
    <t>§ 64 LFGB Nr. L 06.00-4, (08.00-4): 2007-04, modifiziert</t>
  </si>
  <si>
    <t>§ 64 LFGB 17.00-3: 1982-05 (ohne Vortrocknen )</t>
  </si>
  <si>
    <t>§ 64 LFGB Nr. L 06.00-20 (01.00-60): 2003-12</t>
  </si>
  <si>
    <t>§ 64 LFGB Nr. L 06.00-20 (01.00-60): 2003-12, modifiziert</t>
  </si>
  <si>
    <t>§ 64 LFGB Nr. L 02.09-5 (DIN 10454): 1986-05</t>
  </si>
  <si>
    <t>§ 64 LFGB Nr. L 02.09-5 (DIN 10454): 1986-05, modifiziert</t>
  </si>
  <si>
    <t>Zur Beschreibung des Analysenverfahrens verwenden Sie bitte die im unteren Teil dieses Datenblatts enthaltenen Auswahlfelder.
To describe your method use the pulldown-menus following after the result area.</t>
  </si>
  <si>
    <t>SLMB Methode Nr. 312.1</t>
  </si>
  <si>
    <t>nach Großeld (Extraktion aus der TS)</t>
  </si>
  <si>
    <t>NIR</t>
  </si>
  <si>
    <t>Hydrotherm (Gerhardt)</t>
  </si>
  <si>
    <t>SLMB Methode Nr. 313.1</t>
  </si>
  <si>
    <t>Mikrowellenveraschung 600 °C</t>
  </si>
  <si>
    <t>SLMB Methode Nr. 320.1</t>
  </si>
  <si>
    <t>Potentiometrisch (aus dem Säureaufschluss) durch Titration mit Silbernitrat</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</si>
  <si>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</si>
  <si>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</si>
  <si>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</si>
  <si>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</si>
  <si>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</si>
  <si>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ISO 937-1978 E; Katalysator CX, Vapodest 50c (Fa. Gerhardt)</t>
  </si>
  <si>
    <t>Ionenchromatographisch (auch aus der Asche)</t>
  </si>
  <si>
    <t>Beschreibung der verwendeten Analysenverfahren 1</t>
  </si>
  <si>
    <t>AOAC Official Method 2011.04</t>
  </si>
  <si>
    <t>§ 64 LFGB Nr. L 00.00-144</t>
  </si>
  <si>
    <t>§ 64 LFGB Nr. L 00.00-144, modifiziert</t>
  </si>
  <si>
    <t>Potentiometrisch nach Heißwasserextraktion und Eiweißfällung</t>
  </si>
  <si>
    <t>Parameter 9</t>
  </si>
  <si>
    <t>Parameter 10</t>
  </si>
  <si>
    <t>Parameter 11</t>
  </si>
  <si>
    <t>ISO  1442-2000</t>
  </si>
  <si>
    <t>thermogravimetrische Analyse (TGA)</t>
  </si>
  <si>
    <t>SOP-ATSLeco-202</t>
  </si>
  <si>
    <t>Fett aus der Trockenmasse, Extraktion nach Soxhlet</t>
  </si>
  <si>
    <t>ISO 1444:2000</t>
  </si>
  <si>
    <t>ISO 936:2000</t>
  </si>
  <si>
    <t>Photometrisch nach Thermo Fisher Sci. Gallery Testkit</t>
  </si>
  <si>
    <t>§ 64 LFGB Nr. L 07.00-56</t>
  </si>
  <si>
    <t>§ 64 LFGB Nr. L 07.00-56, modifiziert</t>
  </si>
  <si>
    <t>Kochschinken (Standardparameter)</t>
  </si>
  <si>
    <t>01d</t>
  </si>
  <si>
    <t>pH-Wert</t>
  </si>
  <si>
    <t>§ 64 LFGB Nr. L 06.00-2 (1980-09), 07.00-2  (1980-09)</t>
  </si>
  <si>
    <t>§ 64 LFGB Nr. L 06.00-2 (1980-09), 07.00-2  (1980-09), modifiziert oder andere Version</t>
  </si>
  <si>
    <t>Potentiometrisch</t>
  </si>
  <si>
    <t>Einstichelektrode</t>
  </si>
  <si>
    <t>Oberflächenmessung</t>
  </si>
  <si>
    <t>§ 64 LFGB Nr. L 07.00-41 (2006-09)</t>
  </si>
  <si>
    <t>§ 64 LFGB Nr. L 07.00-41 (2006-09), modifiziert oder andere Version</t>
  </si>
  <si>
    <t>Trichloressigsäureextraktion, Kjeldahl-Aufschluss, Titration</t>
  </si>
  <si>
    <t>Nichtproteinstickstoff (NPN)</t>
  </si>
  <si>
    <t>NPN</t>
  </si>
  <si>
    <t>Natrium</t>
  </si>
  <si>
    <t>Teilhydrolysierte Gelatine</t>
  </si>
  <si>
    <t>Teilhydrolysierte Gelatine
(Kollagenabbauprodukte)</t>
  </si>
  <si>
    <t>Beschreibung der verwendeten Analysenverfahren 2</t>
  </si>
  <si>
    <t>Säurelöslicher Phosphor</t>
  </si>
  <si>
    <t>§ 64 LFGB Nrn L 06.00-4 und L 06.00-9</t>
  </si>
  <si>
    <t>DIN CEN/TS 15621, Vornorm, mod.</t>
  </si>
  <si>
    <t>AOAC 985.35</t>
  </si>
  <si>
    <t>DIN EN ISO 15510</t>
  </si>
  <si>
    <t>DIN EN ISO 15763</t>
  </si>
  <si>
    <t>VDLUA VII 2.2.2.6</t>
  </si>
  <si>
    <t>DIN EN ISO 14911</t>
  </si>
  <si>
    <t>DIN EN ISO 17294-2</t>
  </si>
  <si>
    <t>DIN EN ISO 7980 DEV 3a</t>
  </si>
  <si>
    <t>DIN EN ISO 11885</t>
  </si>
  <si>
    <t>§ 64 LFGB Nr. L 31.00-10 (DIN EN 1134), modifiziert</t>
  </si>
  <si>
    <t>§ 64 LFGB Nr. L 31.00-10 (DIN EN 1134)</t>
  </si>
  <si>
    <t>§ 64 LFGB Nr. L 17.00-17, modifiziert</t>
  </si>
  <si>
    <t>§ 64 LFGB Nr. L 17.00-17</t>
  </si>
  <si>
    <t>§ 64 LFGB Nr. L 00.00-19/1, modifiziert</t>
  </si>
  <si>
    <t>§ 64 LFGB Nr. L 00.00-19/1</t>
  </si>
  <si>
    <t>Verfahren</t>
  </si>
  <si>
    <t>Ionensensitive Bestimmung</t>
  </si>
  <si>
    <t>Kapillarelektrophores</t>
  </si>
  <si>
    <t>ICP-AES</t>
  </si>
  <si>
    <t>ICP-OES</t>
  </si>
  <si>
    <t>ICP-MS</t>
  </si>
  <si>
    <t>Flammenemmission</t>
  </si>
  <si>
    <t>Flammen-AAS</t>
  </si>
  <si>
    <t>Messverfahren</t>
  </si>
  <si>
    <t>Sonstiges Oxidationsmittel</t>
  </si>
  <si>
    <t>entfällt</t>
  </si>
  <si>
    <r>
      <t>H</t>
    </r>
    <r>
      <rPr>
        <vertAlign val="subscript"/>
        <sz val="11"/>
        <rFont val="Times New Roman"/>
        <family val="1"/>
      </rPr>
      <t>2</t>
    </r>
    <r>
      <rPr>
        <sz val="11"/>
        <rFont val="Times New Roman"/>
        <family val="1"/>
      </rPr>
      <t>O</t>
    </r>
    <r>
      <rPr>
        <vertAlign val="subscript"/>
        <sz val="11"/>
        <rFont val="Times New Roman"/>
        <family val="1"/>
      </rPr>
      <t>2</t>
    </r>
  </si>
  <si>
    <t>Oxidationsmittel</t>
  </si>
  <si>
    <t>Sonstige Säure</t>
  </si>
  <si>
    <r>
      <t>HNO</t>
    </r>
    <r>
      <rPr>
        <vertAlign val="subscript"/>
        <sz val="11"/>
        <rFont val="Times New Roman"/>
        <family val="1"/>
      </rPr>
      <t>3</t>
    </r>
    <r>
      <rPr>
        <sz val="11"/>
        <rFont val="Times New Roman"/>
        <family val="1"/>
      </rPr>
      <t xml:space="preserve"> + H</t>
    </r>
    <r>
      <rPr>
        <vertAlign val="subscript"/>
        <sz val="11"/>
        <rFont val="Times New Roman"/>
        <family val="1"/>
      </rPr>
      <t>2</t>
    </r>
    <r>
      <rPr>
        <sz val="11"/>
        <rFont val="Times New Roman"/>
        <family val="1"/>
      </rPr>
      <t>SO</t>
    </r>
    <r>
      <rPr>
        <vertAlign val="subscript"/>
        <sz val="11"/>
        <rFont val="Times New Roman"/>
        <family val="1"/>
      </rPr>
      <t>4</t>
    </r>
  </si>
  <si>
    <r>
      <t>HNO</t>
    </r>
    <r>
      <rPr>
        <vertAlign val="subscript"/>
        <sz val="11"/>
        <rFont val="Times New Roman"/>
        <family val="1"/>
      </rPr>
      <t>3</t>
    </r>
    <r>
      <rPr>
        <sz val="11"/>
        <rFont val="Times New Roman"/>
        <family val="1"/>
      </rPr>
      <t xml:space="preserve"> + HCl</t>
    </r>
  </si>
  <si>
    <t>Königswasser</t>
  </si>
  <si>
    <r>
      <t>H</t>
    </r>
    <r>
      <rPr>
        <vertAlign val="subscript"/>
        <sz val="11"/>
        <rFont val="Times New Roman"/>
        <family val="1"/>
      </rPr>
      <t>2</t>
    </r>
    <r>
      <rPr>
        <sz val="11"/>
        <rFont val="Times New Roman"/>
        <family val="1"/>
      </rPr>
      <t>SO</t>
    </r>
    <r>
      <rPr>
        <vertAlign val="subscript"/>
        <sz val="11"/>
        <rFont val="Times New Roman"/>
        <family val="1"/>
      </rPr>
      <t>4</t>
    </r>
  </si>
  <si>
    <r>
      <t>HNO</t>
    </r>
    <r>
      <rPr>
        <vertAlign val="subscript"/>
        <sz val="11"/>
        <rFont val="Times New Roman"/>
        <family val="1"/>
      </rPr>
      <t>3</t>
    </r>
  </si>
  <si>
    <t>HCl</t>
  </si>
  <si>
    <t>Säuren</t>
  </si>
  <si>
    <t>Sonstiger Aufschluss</t>
  </si>
  <si>
    <t>Trockenveraschung bei 450 bis 500 °C</t>
  </si>
  <si>
    <t>wässrige Extraktion</t>
  </si>
  <si>
    <t>Plasmaaufschluss</t>
  </si>
  <si>
    <t>Verbrennen</t>
  </si>
  <si>
    <t>Nassaufschluss</t>
  </si>
  <si>
    <t>Trockenveraschung bei über 600 °C</t>
  </si>
  <si>
    <t>Trockenveraschung bei 560 °C bis 600 °C</t>
  </si>
  <si>
    <t>Trockenveraschung bei 540 °C bis 560 °C</t>
  </si>
  <si>
    <t>Trockenveraschung bei 500 bis 540 °C</t>
  </si>
  <si>
    <t>Druckaufschluss</t>
  </si>
  <si>
    <t>Mikrowellendruckaufschluss</t>
  </si>
  <si>
    <t>Aufschluss</t>
  </si>
  <si>
    <t>&gt; 10,0 g</t>
  </si>
  <si>
    <t>5,0 g - 10,0 g</t>
  </si>
  <si>
    <t>2,5 g - 5,0 g</t>
  </si>
  <si>
    <t>1,5 g - 2,5 g</t>
  </si>
  <si>
    <t>1,0 g - 1,5 g</t>
  </si>
  <si>
    <t>0,5 g - 1,0 g</t>
  </si>
  <si>
    <t>&lt; 0,5 g</t>
  </si>
  <si>
    <t>Probeneinwaage</t>
  </si>
  <si>
    <t>Na</t>
  </si>
  <si>
    <t>Elemente</t>
  </si>
  <si>
    <t>Aufschlussprinzip</t>
  </si>
  <si>
    <t>verwendete Säure(n)</t>
  </si>
  <si>
    <t>Messprinzip</t>
  </si>
  <si>
    <t>Verfahren / Literatur</t>
  </si>
  <si>
    <t>SP</t>
  </si>
  <si>
    <t>§ 64 LFGB Nr. L 06.00-10 (1992-12)</t>
  </si>
  <si>
    <t>§ 64 LFGB Nr. L 06.00-10 (1992-12), modifiziert oder andere Version</t>
  </si>
  <si>
    <t>nein</t>
  </si>
  <si>
    <t>ja</t>
  </si>
  <si>
    <t>Entfettung</t>
  </si>
  <si>
    <t>Littmann-Nienstedt: Deutsch Lebensm Rundsch 97 61-64 (2001)</t>
  </si>
  <si>
    <t>§ 64 LFGB Nr. L 07.00-57 (2008-06), modifiziert oder andere Version</t>
  </si>
  <si>
    <t>§ 64 LFGB Nr. L 07.00-57 (2008-06)</t>
  </si>
  <si>
    <t>Kollagenabbauprodukte</t>
  </si>
  <si>
    <t>unsicher</t>
  </si>
  <si>
    <t>negativ</t>
  </si>
  <si>
    <t>positiv</t>
  </si>
  <si>
    <t>Ergebnis</t>
  </si>
  <si>
    <t>Tri-2</t>
  </si>
  <si>
    <t>Tri-1</t>
  </si>
  <si>
    <t>Di-2</t>
  </si>
  <si>
    <t>Di-1</t>
  </si>
  <si>
    <t>ISO-Norm 5553</t>
  </si>
  <si>
    <t>Ionenchromatographie mit Leitfähigkeitsdedektion</t>
  </si>
  <si>
    <t>§ 64 LFGB Nr. L 06.00-15 (1982-11), 07.00-20 (1982-11), 08.00-22 (1982-11), modifiziert</t>
  </si>
  <si>
    <t>§ 64 LFGB Nr. L 06.00-15 (1982-11), 07.00-20 (1982-11), 08.00-22 (1982-11)</t>
  </si>
  <si>
    <t>Triphosphat (qualitativ)</t>
  </si>
  <si>
    <t>Diphosphat (qualitativ)</t>
  </si>
  <si>
    <t>X</t>
  </si>
  <si>
    <t>Parameter 12</t>
  </si>
  <si>
    <t>Parameter 13</t>
  </si>
  <si>
    <t>Fremdphosphate (qualitativ)</t>
  </si>
  <si>
    <t>Diphosphat</t>
  </si>
  <si>
    <t>§ 64 LFGB Nr. L 06.00-3 (07.00-3): 2004-06 /  2014-08</t>
  </si>
  <si>
    <t>§ 64 LFGB Nr. L 06.00-3 (07.00-3): 2004-06 / 2014-08, modifiziert</t>
  </si>
  <si>
    <t>§ 64 LFGB Nr. L 06.00-7 (08.00-7): 2007-04 / 2014-08</t>
  </si>
  <si>
    <t>§ 64 LFGB Nr. L 06.00-7 (08.00-7): 2007-04 / 2014-08, modifiziert</t>
  </si>
  <si>
    <t>§ 64 LFGB L31.00-2 (auch modifiziert)</t>
  </si>
  <si>
    <t>LECO TGA bei 550 °C</t>
  </si>
  <si>
    <t>DIN EN 15505</t>
  </si>
  <si>
    <t>§ 64 LFGB Nr. L 01.00-10/4, modifiert oder andere Version)</t>
  </si>
  <si>
    <t>§ 64 LFGB Nr. L 01.00-10/4</t>
  </si>
  <si>
    <t>Farbstoffe</t>
  </si>
  <si>
    <t>§ 64 LFGB Nr. L 26.11.03-14</t>
  </si>
  <si>
    <t>§ 64 LFGB Nr. L 26.11.03-14, modifiziert</t>
  </si>
  <si>
    <t>Isolierung und Anreicherung: Wollfadenmethode; HPLC</t>
  </si>
  <si>
    <t>Isolierung und Anreicherung: Wollfadenmethode; DC</t>
  </si>
  <si>
    <t>Isolierung und Anreicherung: Wollfadenmethode; Papierchromatographie</t>
  </si>
  <si>
    <t>Isolierung und Anreicherung: Polyamidpulver; HPLC</t>
  </si>
  <si>
    <t>Isolierung und Anreicherung: Polyamidpulver; DC</t>
  </si>
  <si>
    <t>Isolierung und Anreicherung: C18-Kartusche; HPLC</t>
  </si>
  <si>
    <t>Isolierung und Anreicherung: C18-Kartusche; DC</t>
  </si>
  <si>
    <t>Ammoniakauszug, Reinigung über DEAe-Cellulose-Säule, DC</t>
  </si>
  <si>
    <t>Ammoniakauszug, Reinigung über DEAe-Cellulose-Säule, HPLC</t>
  </si>
  <si>
    <t>Ggf. Zentrifugation/Filtration/Klärung (ohne Anreicherung); HPLC</t>
  </si>
  <si>
    <t>Extraktion mit Acetonitril, HPLC</t>
  </si>
  <si>
    <t>Isolierung und Anreicherung: Polyamid; Papierchromatographie</t>
  </si>
  <si>
    <t>Extraktion mit DMSO, HPLC</t>
  </si>
  <si>
    <t>Isolierung und Anreicherung: Kartusche; HPTLC</t>
  </si>
  <si>
    <t>§ 64 LFGB Nr. L 08.00-50 und Nr. L 08.00-51</t>
  </si>
  <si>
    <t>NH3/Methanol extrahiert, eingeengt, Wasserauszug mittels HPLC/DAD</t>
  </si>
  <si>
    <t>Schweizerisches Lebensmittelbuch (SLMB Kapitel 42 A, 1994)</t>
  </si>
  <si>
    <t>Ammoniakalkalischer Auszug, Anreicherung Polyamid-Kartusche, HPLC</t>
  </si>
  <si>
    <t>nach L-08.00-51 und Wollfadenmethode sowie Polyamid, PC</t>
  </si>
  <si>
    <t>Isolierung und Anreicherung; Polyamidpulver / DEAe-Cellulose-Säule; DC</t>
  </si>
  <si>
    <t>Wassriger Auszug mittels HPLC-DAD</t>
  </si>
  <si>
    <t>Schweizerisches Lebensmittelbuch  Nr. 1576.2, Februar 2008</t>
  </si>
  <si>
    <t>§ 64 LFGB Nr. L 08.00-12</t>
  </si>
  <si>
    <t>lfd. Nr.</t>
  </si>
  <si>
    <t>Bezeichnung des Farbstoffes</t>
  </si>
  <si>
    <t>E 102 (Tartrazin)</t>
  </si>
  <si>
    <t>E 104 (Chinolingelb)</t>
  </si>
  <si>
    <t>E 110 (Gelborange S)</t>
  </si>
  <si>
    <t>E 120 (Karmin)</t>
  </si>
  <si>
    <t>E 122 (Azorobin)</t>
  </si>
  <si>
    <t>E 123 (Amaranth)</t>
  </si>
  <si>
    <t>E 124 (Ponceau 4 R)</t>
  </si>
  <si>
    <t>E 127 (Erythrosin)</t>
  </si>
  <si>
    <t>E 128 (Rot 2G)</t>
  </si>
  <si>
    <t>E 129 (Allurarot AC)</t>
  </si>
  <si>
    <t>E 131 (Patentblau V)</t>
  </si>
  <si>
    <t>E 132 (Indigotin)</t>
  </si>
  <si>
    <t>E 133 (Brillantblau FCF)</t>
  </si>
  <si>
    <t>E 140 (Chlorophylle)</t>
  </si>
  <si>
    <t>E 141 (Chlorophillin)</t>
  </si>
  <si>
    <t>E 142 (Brilantsäuregrün)</t>
  </si>
  <si>
    <t>Farbstoffe nicht untersucht</t>
  </si>
  <si>
    <t>E 162 (Betain, Rote Bete)</t>
  </si>
  <si>
    <t>Rotsandelholz</t>
  </si>
  <si>
    <t>Angkak</t>
  </si>
  <si>
    <t>E 105 (Fast Yellow AB)</t>
  </si>
  <si>
    <t>E 107 (Gelb 2G)</t>
  </si>
  <si>
    <t>Farbstoff nicht quantifiziert</t>
  </si>
  <si>
    <t>Nachgewiesener Farbstoff</t>
  </si>
  <si>
    <t>Farbstoffe, qualitativ</t>
  </si>
  <si>
    <t>Parameter 14</t>
  </si>
  <si>
    <t>Parameter 15</t>
  </si>
  <si>
    <t>Parameter 16</t>
  </si>
  <si>
    <t>Parameter 17</t>
  </si>
  <si>
    <t>§ 64 LFGB Nr. L 00.00-135</t>
  </si>
  <si>
    <t>§ 64 LFGB Nr. L 00.00-135, modifiziert</t>
  </si>
  <si>
    <t>Aufarbeitung § 64 LFGB Nr. L 08.00-51, DEAE-Cellulose-Säule, HPLC-DAD</t>
  </si>
  <si>
    <t>mg/kg</t>
  </si>
  <si>
    <t>4-Amino-Karminsäure (aus E 120)</t>
  </si>
  <si>
    <t>kein weiterer Farbstoff identifiziert</t>
  </si>
  <si>
    <t>Parameter 18</t>
  </si>
  <si>
    <t>Parameter 19</t>
  </si>
  <si>
    <t>Parameter 20</t>
  </si>
  <si>
    <t>Parameter 21</t>
  </si>
  <si>
    <r>
      <t>Gesamtphosphat, berechnet als P</t>
    </r>
    <r>
      <rPr>
        <vertAlign val="subscript"/>
        <sz val="12"/>
        <rFont val="Times New Roman"/>
        <family val="1"/>
      </rPr>
      <t>2</t>
    </r>
    <r>
      <rPr>
        <sz val="12"/>
        <rFont val="Times New Roman"/>
        <family val="1"/>
      </rPr>
      <t>O</t>
    </r>
    <r>
      <rPr>
        <vertAlign val="subscript"/>
        <sz val="12"/>
        <rFont val="Times New Roman"/>
        <family val="1"/>
      </rPr>
      <t>5</t>
    </r>
  </si>
  <si>
    <r>
      <t>Säurelöslicher Phosphor,
berechnet als P</t>
    </r>
    <r>
      <rPr>
        <vertAlign val="subscript"/>
        <sz val="12"/>
        <rFont val="Times New Roman"/>
        <family val="1"/>
      </rPr>
      <t>2</t>
    </r>
    <r>
      <rPr>
        <sz val="12"/>
        <rFont val="Times New Roman"/>
        <family val="1"/>
      </rPr>
      <t>O</t>
    </r>
    <r>
      <rPr>
        <vertAlign val="subscript"/>
        <sz val="12"/>
        <rFont val="Times New Roman"/>
        <family val="1"/>
      </rPr>
      <t>5</t>
    </r>
  </si>
  <si>
    <t>nicht untersucht</t>
  </si>
  <si>
    <t>Farbstoffe, quantitativ</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</si>
  <si>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</si>
  <si>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</si>
  <si>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</si>
  <si>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</si>
  <si>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</si>
  <si>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</si>
  <si>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</si>
  <si>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</si>
  <si>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</si>
  <si>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</si>
  <si>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</si>
  <si>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</si>
  <si>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</si>
  <si>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</si>
  <si>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</si>
  <si>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Farbstoff 1</t>
  </si>
  <si>
    <t>Farbstoff 2</t>
  </si>
  <si>
    <t>Farbstoff 3</t>
  </si>
  <si>
    <t>Farbstoff 4</t>
  </si>
  <si>
    <t>NIR nach § 64 LFGB Nr. L 08.00-60 8-2014</t>
  </si>
  <si>
    <t>NIR nach § 64 LFGB Nr. L 08.00-60 8-2014, modifiziert oder andere Version</t>
  </si>
  <si>
    <t>NIR (andere Basis)</t>
  </si>
  <si>
    <t>§ 64 LFGB Nr. L 06.00-6 (07.00-6): 2014-06</t>
  </si>
  <si>
    <t>§ 64 LFGB Nr. L 06.00-6 (07.00-6): 2014-06, modifiziert oder andere Version</t>
  </si>
  <si>
    <t>nach Caviezel (Büchi bzw, Gerstel)</t>
  </si>
  <si>
    <t>§ 64 LFGB Nr. L 08.00-60: 2014-08</t>
  </si>
  <si>
    <t>§ 64 LFGB Nr. L 08.00-60: 2014-08, modifiziert oder andere Version</t>
  </si>
  <si>
    <t>§ 64 LFGB Nr. L 03.00-11: 2007-012</t>
  </si>
  <si>
    <t>§ 64 LFGB Nr. L 03.00-11: 2007-012, modifiziert</t>
  </si>
  <si>
    <t>HPLC-CD</t>
  </si>
</sst>
</file>

<file path=xl/styles.xml><?xml version="1.0" encoding="utf-8"?>
<styleSheet xmlns="http://schemas.openxmlformats.org/spreadsheetml/2006/main" xmlns:mc="http://schemas.openxmlformats.org/markup-compatibility/2006" xmlns:x14ac="http://schemas.microsoft.com/office/spreadsheetml/2009/9/ac" mc:Ignorable="x14ac">
  <fonts count="33"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0"/>
      <name val="Times New Roman"/>
      <family val="1"/>
    </font>
    <font>
      <sz val="11"/>
      <color indexed="9"/>
      <name val="Times New Roman"/>
      <family val="1"/>
    </font>
    <font>
      <sz val="13"/>
      <name val="Times New Roman"/>
      <family val="1"/>
    </font>
    <font>
      <sz val="13"/>
      <color indexed="9"/>
      <name val="Times New Roman"/>
      <family val="1"/>
    </font>
    <font>
      <sz val="12"/>
      <color indexed="12"/>
      <name val="Times New Roman"/>
      <family val="1"/>
    </font>
    <font>
      <sz val="12"/>
      <color indexed="10"/>
      <name val="Times New Roman"/>
      <family val="1"/>
    </font>
    <font>
      <b/>
      <sz val="11"/>
      <name val="Times New Roman"/>
      <family val="1"/>
    </font>
    <font>
      <sz val="11"/>
      <color indexed="12"/>
      <name val="Times New Roman"/>
      <family val="1"/>
    </font>
    <font>
      <i/>
      <vertAlign val="subscript"/>
      <sz val="11"/>
      <name val="Times New Roman"/>
      <family val="1"/>
    </font>
    <font>
      <sz val="12"/>
      <color indexed="9"/>
      <name val="Times New Roman"/>
      <family val="1"/>
    </font>
    <font>
      <vertAlign val="subscript"/>
      <sz val="11"/>
      <name val="Times New Roman"/>
      <family val="1"/>
    </font>
    <font>
      <sz val="12"/>
      <color indexed="22"/>
      <name val="Times New Roman"/>
      <family val="1"/>
    </font>
    <font>
      <sz val="12"/>
      <color rgb="FFFF0000"/>
      <name val="Times New Roman"/>
      <family val="1"/>
    </font>
    <font>
      <sz val="11"/>
      <color theme="0"/>
      <name val="Times New Roman"/>
      <family val="1"/>
    </font>
    <font>
      <sz val="11"/>
      <color rgb="FFFF0000"/>
      <name val="Times New Roman"/>
      <family val="1"/>
    </font>
    <font>
      <vertAlign val="subscript"/>
      <sz val="12"/>
      <name val="Times New Roman"/>
      <family val="1"/>
    </font>
  </fonts>
  <fills count="8">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indexed="41"/>
        <bgColor indexed="64"/>
      </patternFill>
    </fill>
    <fill>
      <patternFill patternType="solid">
        <fgColor rgb="FFFFFF00"/>
        <bgColor indexed="64"/>
      </patternFill>
    </fill>
    <fill>
      <patternFill patternType="solid">
        <fgColor rgb="FFCC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n">
        <color indexed="17"/>
      </top>
      <bottom/>
      <diagonal/>
    </border>
    <border>
      <left/>
      <right/>
      <top style="thick">
        <color indexed="17"/>
      </top>
      <bottom style="thin">
        <color indexed="17"/>
      </bottom>
      <diagonal/>
    </border>
    <border>
      <left style="thin">
        <color indexed="64"/>
      </left>
      <right style="thin">
        <color indexed="64"/>
      </right>
      <top/>
      <bottom style="thin">
        <color indexed="64"/>
      </bottom>
      <diagonal/>
    </border>
    <border>
      <left/>
      <right/>
      <top/>
      <bottom style="thin">
        <color indexed="64"/>
      </bottom>
      <diagonal/>
    </border>
  </borders>
  <cellStyleXfs count="5">
    <xf numFmtId="0" fontId="0" fillId="0" borderId="0"/>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5" fillId="0" borderId="0"/>
    <xf numFmtId="0" fontId="5" fillId="0" borderId="0"/>
  </cellStyleXfs>
  <cellXfs count="191">
    <xf numFmtId="0" fontId="0" fillId="0" borderId="0" xfId="0"/>
    <xf numFmtId="0" fontId="4" fillId="0" borderId="0" xfId="0" applyFont="1"/>
    <xf numFmtId="0" fontId="0" fillId="2" borderId="0" xfId="0" applyFill="1"/>
    <xf numFmtId="0" fontId="8" fillId="0" borderId="0" xfId="0" applyFont="1"/>
    <xf numFmtId="0" fontId="0" fillId="2" borderId="0" xfId="0" applyFill="1" applyAlignment="1">
      <alignment horizontal="center"/>
    </xf>
    <xf numFmtId="0" fontId="4" fillId="3" borderId="0" xfId="0" applyFont="1" applyFill="1" applyProtection="1"/>
    <xf numFmtId="0" fontId="15" fillId="3" borderId="0" xfId="1" applyFont="1" applyFill="1" applyAlignment="1" applyProtection="1">
      <alignment horizontal="justify"/>
    </xf>
    <xf numFmtId="0" fontId="4" fillId="3" borderId="1" xfId="0" applyFont="1" applyFill="1" applyBorder="1" applyAlignment="1" applyProtection="1">
      <alignment horizontal="left" vertical="top" wrapText="1"/>
    </xf>
    <xf numFmtId="0" fontId="4" fillId="3" borderId="1" xfId="0" applyFont="1" applyFill="1" applyBorder="1" applyAlignment="1" applyProtection="1">
      <alignment horizontal="center" vertical="top" wrapText="1"/>
    </xf>
    <xf numFmtId="0" fontId="4" fillId="3"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14" fontId="16" fillId="0" borderId="0" xfId="0" applyNumberFormat="1" applyFont="1" applyFill="1" applyBorder="1" applyAlignment="1" applyProtection="1">
      <alignment horizontal="left"/>
      <protection hidden="1"/>
    </xf>
    <xf numFmtId="0" fontId="0" fillId="0" borderId="0" xfId="0" applyFill="1" applyBorder="1" applyAlignment="1" applyProtection="1">
      <alignment vertical="center"/>
      <protection hidden="1"/>
    </xf>
    <xf numFmtId="0" fontId="11" fillId="4" borderId="0" xfId="0" applyFont="1" applyFill="1" applyBorder="1" applyAlignment="1" applyProtection="1">
      <alignment vertical="center"/>
      <protection hidden="1"/>
    </xf>
    <xf numFmtId="0" fontId="18" fillId="0" borderId="0" xfId="0" applyFont="1" applyFill="1" applyBorder="1" applyProtection="1">
      <protection hidden="1"/>
    </xf>
    <xf numFmtId="0" fontId="17" fillId="0" borderId="0" xfId="0" applyFont="1" applyAlignment="1" applyProtection="1">
      <alignment horizontal="left" wrapText="1"/>
      <protection hidden="1"/>
    </xf>
    <xf numFmtId="0" fontId="19" fillId="0" borderId="0" xfId="0" applyFont="1" applyFill="1" applyBorder="1" applyProtection="1">
      <protection hidden="1"/>
    </xf>
    <xf numFmtId="0" fontId="19" fillId="0" borderId="0" xfId="0" applyFont="1" applyFill="1" applyBorder="1" applyAlignment="1" applyProtection="1">
      <alignment wrapText="1"/>
      <protection hidden="1"/>
    </xf>
    <xf numFmtId="0" fontId="19" fillId="0" borderId="0" xfId="0" applyFont="1" applyBorder="1" applyAlignment="1">
      <alignment vertical="center" wrapText="1"/>
    </xf>
    <xf numFmtId="0" fontId="19" fillId="0" borderId="0" xfId="0" applyFont="1" applyFill="1" applyBorder="1" applyAlignment="1" applyProtection="1">
      <alignment horizontal="center"/>
      <protection hidden="1"/>
    </xf>
    <xf numFmtId="0" fontId="20" fillId="0" borderId="0" xfId="0" applyFont="1" applyFill="1" applyBorder="1" applyAlignment="1" applyProtection="1">
      <alignment horizontal="center"/>
      <protection hidden="1"/>
    </xf>
    <xf numFmtId="0" fontId="21" fillId="0" borderId="0" xfId="0" applyFont="1" applyFill="1" applyBorder="1" applyProtection="1">
      <protection hidden="1"/>
    </xf>
    <xf numFmtId="0" fontId="19" fillId="4" borderId="0" xfId="0" applyFont="1" applyFill="1" applyBorder="1" applyAlignment="1" applyProtection="1">
      <alignment vertical="center" wrapText="1"/>
      <protection hidden="1"/>
    </xf>
    <xf numFmtId="0" fontId="17" fillId="0" borderId="0" xfId="0" applyFont="1" applyAlignment="1">
      <alignment horizontal="left" wrapText="1"/>
    </xf>
    <xf numFmtId="49" fontId="0" fillId="2" borderId="0" xfId="0" applyNumberFormat="1" applyFill="1" applyAlignment="1">
      <alignment horizontal="center"/>
    </xf>
    <xf numFmtId="0" fontId="19" fillId="0" borderId="0" xfId="0" applyFont="1" applyFill="1" applyBorder="1" applyAlignment="1" applyProtection="1">
      <alignment horizontal="center" vertical="center"/>
      <protection hidden="1"/>
    </xf>
    <xf numFmtId="14" fontId="0" fillId="2" borderId="0" xfId="0" applyNumberFormat="1" applyFill="1" applyAlignment="1">
      <alignment horizontal="center"/>
    </xf>
    <xf numFmtId="0" fontId="17" fillId="0" borderId="0" xfId="0" applyFont="1" applyAlignment="1">
      <alignment horizontal="left" vertical="top" wrapText="1"/>
    </xf>
    <xf numFmtId="2" fontId="22" fillId="3" borderId="1" xfId="0" applyNumberFormat="1" applyFont="1" applyFill="1" applyBorder="1" applyAlignment="1" applyProtection="1">
      <alignment horizontal="center" vertical="top" wrapText="1"/>
    </xf>
    <xf numFmtId="0" fontId="0" fillId="0" borderId="0" xfId="0" applyProtection="1"/>
    <xf numFmtId="0" fontId="23" fillId="0" borderId="0" xfId="0" applyFont="1" applyProtection="1"/>
    <xf numFmtId="0" fontId="5" fillId="4" borderId="1" xfId="0" applyFont="1" applyFill="1" applyBorder="1" applyAlignment="1" applyProtection="1">
      <alignment horizontal="left" vertical="top" wrapText="1"/>
    </xf>
    <xf numFmtId="0" fontId="8" fillId="0" borderId="0" xfId="0" applyFont="1" applyAlignment="1">
      <alignment vertical="center"/>
    </xf>
    <xf numFmtId="0" fontId="0" fillId="0" borderId="0" xfId="0" applyAlignment="1">
      <alignment vertical="center"/>
    </xf>
    <xf numFmtId="0" fontId="23" fillId="0" borderId="0" xfId="0" applyFont="1" applyAlignment="1">
      <alignment vertical="center"/>
    </xf>
    <xf numFmtId="49" fontId="0" fillId="2" borderId="0" xfId="0" applyNumberFormat="1" applyFill="1" applyAlignment="1" applyProtection="1">
      <alignment vertical="center"/>
      <protection locked="0"/>
    </xf>
    <xf numFmtId="0" fontId="11" fillId="0" borderId="0" xfId="0" applyFont="1" applyAlignment="1">
      <alignment vertical="center"/>
    </xf>
    <xf numFmtId="0" fontId="22" fillId="0" borderId="0" xfId="0" applyFont="1" applyFill="1" applyBorder="1" applyAlignment="1" applyProtection="1">
      <alignment vertical="center"/>
      <protection hidden="1"/>
    </xf>
    <xf numFmtId="0" fontId="17" fillId="0" borderId="0" xfId="0" applyFont="1" applyAlignment="1" applyProtection="1">
      <alignment horizontal="left"/>
      <protection hidden="1"/>
    </xf>
    <xf numFmtId="0" fontId="7" fillId="4" borderId="0" xfId="0" applyFont="1" applyFill="1" applyBorder="1" applyProtection="1">
      <protection hidden="1"/>
    </xf>
    <xf numFmtId="0" fontId="5" fillId="0" borderId="0" xfId="0" applyFont="1"/>
    <xf numFmtId="0" fontId="17" fillId="0" borderId="0" xfId="0" applyFont="1" applyAlignment="1">
      <alignment wrapText="1"/>
    </xf>
    <xf numFmtId="0" fontId="17" fillId="0" borderId="2" xfId="0" applyFont="1" applyBorder="1" applyAlignment="1">
      <alignment wrapText="1"/>
    </xf>
    <xf numFmtId="0" fontId="17" fillId="0" borderId="0" xfId="0" applyFont="1" applyAlignment="1">
      <alignment horizontal="justify" vertical="top" wrapText="1"/>
    </xf>
    <xf numFmtId="0" fontId="11" fillId="4" borderId="0" xfId="0" applyFont="1" applyFill="1" applyBorder="1" applyAlignment="1" applyProtection="1">
      <alignment horizontal="left" vertical="center"/>
      <protection hidden="1"/>
    </xf>
    <xf numFmtId="0" fontId="17" fillId="0" borderId="0" xfId="0" applyFont="1"/>
    <xf numFmtId="0" fontId="17" fillId="0" borderId="0" xfId="0" applyFont="1" applyProtection="1">
      <protection locked="0"/>
    </xf>
    <xf numFmtId="0" fontId="17" fillId="0" borderId="3" xfId="0" applyFont="1" applyBorder="1" applyAlignment="1">
      <alignment horizontal="justify" vertical="top" wrapText="1"/>
    </xf>
    <xf numFmtId="0" fontId="17" fillId="0" borderId="0" xfId="0" applyFont="1" applyAlignment="1" applyProtection="1">
      <alignment horizontal="left"/>
      <protection locked="0"/>
    </xf>
    <xf numFmtId="0" fontId="17" fillId="0" borderId="3" xfId="0" applyFont="1" applyBorder="1" applyAlignment="1">
      <alignment horizontal="left" vertical="top" wrapText="1"/>
    </xf>
    <xf numFmtId="0" fontId="17" fillId="0" borderId="0" xfId="0" applyFont="1" applyAlignment="1">
      <alignment horizontal="left"/>
    </xf>
    <xf numFmtId="49" fontId="1" fillId="2" borderId="0" xfId="1" applyNumberFormat="1" applyFont="1" applyFill="1" applyAlignment="1" applyProtection="1">
      <alignment vertical="center"/>
      <protection locked="0"/>
    </xf>
    <xf numFmtId="0" fontId="17" fillId="3" borderId="0" xfId="0" applyFont="1" applyFill="1" applyBorder="1" applyProtection="1">
      <protection hidden="1"/>
    </xf>
    <xf numFmtId="0" fontId="24" fillId="0" borderId="0" xfId="0" applyFont="1" applyAlignment="1">
      <alignment horizontal="left" vertical="center" wrapText="1"/>
    </xf>
    <xf numFmtId="0" fontId="24" fillId="0" borderId="0" xfId="0" applyFont="1" applyAlignment="1">
      <alignment horizontal="left" vertical="center"/>
    </xf>
    <xf numFmtId="0" fontId="0" fillId="3" borderId="0" xfId="0" applyFill="1" applyBorder="1"/>
    <xf numFmtId="0" fontId="9" fillId="0" borderId="0" xfId="0" applyFont="1" applyFill="1" applyBorder="1" applyAlignment="1" applyProtection="1">
      <alignment vertical="center"/>
      <protection hidden="1"/>
    </xf>
    <xf numFmtId="0" fontId="19" fillId="4" borderId="0" xfId="0" applyFont="1" applyFill="1" applyBorder="1" applyAlignment="1" applyProtection="1">
      <alignment horizontal="left" vertical="center"/>
      <protection hidden="1"/>
    </xf>
    <xf numFmtId="0" fontId="26" fillId="0" borderId="0" xfId="0" applyFont="1" applyProtection="1">
      <protection hidden="1"/>
    </xf>
    <xf numFmtId="0" fontId="29" fillId="0" borderId="0" xfId="0" applyFont="1" applyFill="1" applyBorder="1" applyAlignment="1" applyProtection="1">
      <alignment vertical="center"/>
      <protection hidden="1"/>
    </xf>
    <xf numFmtId="0" fontId="5" fillId="0" borderId="0" xfId="0" applyFont="1" applyAlignment="1" applyProtection="1">
      <alignment horizontal="justify" vertical="top" wrapText="1"/>
      <protection hidden="1"/>
    </xf>
    <xf numFmtId="0" fontId="17" fillId="0" borderId="0" xfId="0" applyFont="1" applyAlignment="1" applyProtection="1">
      <alignment wrapText="1"/>
      <protection hidden="1"/>
    </xf>
    <xf numFmtId="0" fontId="5" fillId="0" borderId="0" xfId="0" applyFont="1" applyAlignment="1" applyProtection="1">
      <alignment horizontal="left" vertical="top" wrapText="1"/>
      <protection hidden="1"/>
    </xf>
    <xf numFmtId="0" fontId="4" fillId="0" borderId="0" xfId="0" applyFont="1" applyAlignment="1" applyProtection="1">
      <alignment horizontal="justify" vertical="top" wrapText="1"/>
      <protection hidden="1"/>
    </xf>
    <xf numFmtId="0" fontId="4" fillId="0" borderId="0" xfId="0" applyFont="1" applyProtection="1">
      <protection hidden="1"/>
    </xf>
    <xf numFmtId="0" fontId="5" fillId="0" borderId="0" xfId="3"/>
    <xf numFmtId="0" fontId="5" fillId="0" borderId="0" xfId="3" applyAlignment="1">
      <alignment horizontal="center"/>
    </xf>
    <xf numFmtId="0" fontId="5" fillId="0" borderId="0" xfId="3" applyFont="1"/>
    <xf numFmtId="0" fontId="5" fillId="0" borderId="0" xfId="3" applyAlignment="1" applyProtection="1">
      <alignment horizontal="center"/>
      <protection locked="0" hidden="1"/>
    </xf>
    <xf numFmtId="0" fontId="5" fillId="0" borderId="0" xfId="3" applyProtection="1">
      <protection locked="0" hidden="1"/>
    </xf>
    <xf numFmtId="0" fontId="23" fillId="0" borderId="0" xfId="3" applyFont="1"/>
    <xf numFmtId="0" fontId="5" fillId="0" borderId="0" xfId="3" applyFill="1" applyAlignment="1">
      <alignment horizontal="center"/>
    </xf>
    <xf numFmtId="0" fontId="5" fillId="0" borderId="0" xfId="3" applyFill="1"/>
    <xf numFmtId="0" fontId="5" fillId="0" borderId="0" xfId="3" applyFont="1" applyAlignment="1">
      <alignment horizontal="center"/>
    </xf>
    <xf numFmtId="0" fontId="9" fillId="5" borderId="0" xfId="0" applyFont="1" applyFill="1" applyBorder="1" applyProtection="1">
      <protection hidden="1"/>
    </xf>
    <xf numFmtId="0" fontId="0" fillId="5" borderId="0" xfId="0" applyFill="1" applyBorder="1" applyProtection="1">
      <protection hidden="1"/>
    </xf>
    <xf numFmtId="0" fontId="24" fillId="5" borderId="0" xfId="0" applyFont="1" applyFill="1" applyBorder="1" applyProtection="1">
      <protection hidden="1"/>
    </xf>
    <xf numFmtId="0" fontId="6" fillId="5" borderId="0" xfId="0" applyFont="1" applyFill="1" applyBorder="1" applyProtection="1">
      <protection hidden="1"/>
    </xf>
    <xf numFmtId="0" fontId="8" fillId="5" borderId="0" xfId="0" applyFont="1" applyFill="1" applyBorder="1" applyAlignment="1" applyProtection="1">
      <alignment vertical="center" wrapText="1"/>
      <protection hidden="1"/>
    </xf>
    <xf numFmtId="0" fontId="0" fillId="5" borderId="0" xfId="0" applyFill="1" applyBorder="1" applyAlignment="1" applyProtection="1">
      <alignment horizontal="center" vertical="center"/>
      <protection hidden="1"/>
    </xf>
    <xf numFmtId="0" fontId="5" fillId="5" borderId="0" xfId="0" applyFont="1" applyFill="1" applyBorder="1" applyAlignment="1" applyProtection="1">
      <alignment vertical="center"/>
      <protection hidden="1"/>
    </xf>
    <xf numFmtId="0" fontId="1" fillId="5" borderId="0" xfId="1" applyFill="1" applyBorder="1" applyAlignment="1" applyProtection="1">
      <protection hidden="1"/>
    </xf>
    <xf numFmtId="0" fontId="11" fillId="5" borderId="0" xfId="0" applyFont="1" applyFill="1" applyBorder="1" applyAlignment="1" applyProtection="1">
      <alignment vertical="center"/>
      <protection hidden="1"/>
    </xf>
    <xf numFmtId="0" fontId="30" fillId="0" borderId="0" xfId="0" applyFont="1" applyFill="1" applyBorder="1" applyProtection="1">
      <protection hidden="1"/>
    </xf>
    <xf numFmtId="0" fontId="30" fillId="0" borderId="0" xfId="0" applyFont="1" applyFill="1" applyBorder="1" applyAlignment="1" applyProtection="1">
      <alignment horizontal="left"/>
      <protection locked="0" hidden="1"/>
    </xf>
    <xf numFmtId="0" fontId="4" fillId="5" borderId="0" xfId="0" applyFont="1" applyFill="1" applyBorder="1" applyAlignment="1" applyProtection="1">
      <alignment vertical="center" wrapText="1"/>
      <protection hidden="1"/>
    </xf>
    <xf numFmtId="0" fontId="31" fillId="4" borderId="0" xfId="0" applyFont="1" applyFill="1" applyBorder="1" applyAlignment="1" applyProtection="1">
      <alignment horizontal="left" vertical="center"/>
      <protection hidden="1"/>
    </xf>
    <xf numFmtId="0" fontId="4" fillId="0" borderId="0" xfId="3" applyFont="1" applyAlignment="1" applyProtection="1">
      <alignment wrapText="1"/>
      <protection hidden="1"/>
    </xf>
    <xf numFmtId="0" fontId="5" fillId="0" borderId="0" xfId="3" applyFont="1" applyProtection="1">
      <protection locked="0" hidden="1"/>
    </xf>
    <xf numFmtId="0" fontId="4" fillId="0" borderId="0" xfId="3" applyFont="1" applyProtection="1">
      <protection hidden="1"/>
    </xf>
    <xf numFmtId="0" fontId="4" fillId="0" borderId="3" xfId="3" applyFont="1" applyBorder="1" applyAlignment="1" applyProtection="1">
      <alignment horizontal="justify" vertical="top" wrapText="1"/>
      <protection hidden="1"/>
    </xf>
    <xf numFmtId="0" fontId="5" fillId="0" borderId="3" xfId="3" applyFont="1" applyBorder="1" applyAlignment="1" applyProtection="1">
      <alignment horizontal="justify" vertical="top" wrapText="1"/>
      <protection hidden="1"/>
    </xf>
    <xf numFmtId="0" fontId="4" fillId="0" borderId="0" xfId="3" applyFont="1" applyAlignment="1" applyProtection="1">
      <alignment horizontal="justify" vertical="top" wrapText="1"/>
      <protection hidden="1"/>
    </xf>
    <xf numFmtId="0" fontId="5" fillId="0" borderId="0" xfId="3" applyFont="1" applyAlignment="1" applyProtection="1">
      <alignment horizontal="justify" vertical="top" wrapText="1"/>
      <protection hidden="1"/>
    </xf>
    <xf numFmtId="0" fontId="17" fillId="0" borderId="0" xfId="3" applyFont="1" applyAlignment="1" applyProtection="1">
      <alignment wrapText="1"/>
      <protection hidden="1"/>
    </xf>
    <xf numFmtId="0" fontId="5" fillId="0" borderId="0" xfId="3" applyFont="1" applyProtection="1">
      <protection hidden="1"/>
    </xf>
    <xf numFmtId="0" fontId="4" fillId="0" borderId="0" xfId="3" applyFont="1" applyProtection="1">
      <protection locked="0" hidden="1"/>
    </xf>
    <xf numFmtId="0" fontId="17" fillId="0" borderId="0" xfId="3" applyFont="1" applyAlignment="1" applyProtection="1">
      <alignment horizontal="left" wrapText="1"/>
      <protection hidden="1"/>
    </xf>
    <xf numFmtId="0" fontId="17" fillId="0" borderId="2" xfId="3" applyFont="1" applyBorder="1" applyAlignment="1" applyProtection="1">
      <alignment wrapText="1"/>
      <protection hidden="1"/>
    </xf>
    <xf numFmtId="0" fontId="5" fillId="0" borderId="0" xfId="0" applyFont="1" applyProtection="1">
      <protection hidden="1"/>
    </xf>
    <xf numFmtId="0" fontId="5" fillId="0" borderId="2" xfId="0" applyFont="1" applyBorder="1" applyAlignment="1" applyProtection="1">
      <alignment wrapText="1"/>
      <protection hidden="1"/>
    </xf>
    <xf numFmtId="0" fontId="4" fillId="0" borderId="3" xfId="0" applyFont="1" applyBorder="1" applyAlignment="1" applyProtection="1">
      <alignment horizontal="justify" vertical="top" wrapText="1"/>
      <protection hidden="1"/>
    </xf>
    <xf numFmtId="0" fontId="4" fillId="0" borderId="0" xfId="0" applyFont="1" applyProtection="1">
      <protection locked="0" hidden="1"/>
    </xf>
    <xf numFmtId="0" fontId="28" fillId="0" borderId="0" xfId="0" applyFont="1" applyFill="1" applyBorder="1" applyAlignment="1" applyProtection="1">
      <alignment horizontal="center" vertical="center"/>
      <protection hidden="1"/>
    </xf>
    <xf numFmtId="0" fontId="19" fillId="0" borderId="0" xfId="0" applyFont="1" applyBorder="1" applyAlignment="1" applyProtection="1">
      <alignment vertical="center" wrapText="1"/>
      <protection hidden="1"/>
    </xf>
    <xf numFmtId="0" fontId="17" fillId="6" borderId="0" xfId="0" applyFont="1" applyFill="1" applyAlignment="1" applyProtection="1">
      <alignment horizontal="left"/>
      <protection hidden="1"/>
    </xf>
    <xf numFmtId="0" fontId="5" fillId="0" borderId="0" xfId="3" applyFont="1" applyBorder="1" applyProtection="1">
      <protection hidden="1"/>
    </xf>
    <xf numFmtId="0" fontId="4" fillId="0" borderId="0" xfId="3" applyFont="1" applyBorder="1" applyAlignment="1" applyProtection="1">
      <alignment horizontal="left"/>
      <protection locked="0" hidden="1"/>
    </xf>
    <xf numFmtId="0" fontId="4" fillId="0" borderId="0" xfId="3" applyFont="1" applyBorder="1" applyProtection="1">
      <protection hidden="1"/>
    </xf>
    <xf numFmtId="0" fontId="4" fillId="0" borderId="0" xfId="3" applyFont="1" applyBorder="1" applyAlignment="1" applyProtection="1">
      <alignment horizontal="justify" vertical="top" wrapText="1"/>
      <protection hidden="1"/>
    </xf>
    <xf numFmtId="0" fontId="4" fillId="0" borderId="0" xfId="3" applyFont="1" applyBorder="1" applyAlignment="1" applyProtection="1">
      <alignment horizontal="left" vertical="top" wrapText="1"/>
      <protection hidden="1"/>
    </xf>
    <xf numFmtId="0" fontId="5" fillId="0" borderId="0" xfId="3" applyFont="1" applyAlignment="1" applyProtection="1">
      <alignment horizontal="left" vertical="top" wrapText="1"/>
      <protection hidden="1"/>
    </xf>
    <xf numFmtId="0" fontId="17" fillId="0" borderId="0" xfId="3" applyFont="1" applyAlignment="1" applyProtection="1">
      <alignment horizontal="justify" vertical="top" wrapText="1"/>
      <protection hidden="1"/>
    </xf>
    <xf numFmtId="0" fontId="4" fillId="0" borderId="0" xfId="3" applyFont="1" applyAlignment="1" applyProtection="1">
      <alignment horizontal="left" vertical="top" wrapText="1"/>
      <protection hidden="1"/>
    </xf>
    <xf numFmtId="0" fontId="4" fillId="0" borderId="0" xfId="3" applyFont="1" applyAlignment="1" applyProtection="1">
      <alignment horizontal="left"/>
      <protection hidden="1"/>
    </xf>
    <xf numFmtId="0" fontId="5" fillId="0" borderId="4" xfId="3" applyFont="1" applyBorder="1" applyAlignment="1">
      <alignment vertical="top" wrapText="1"/>
    </xf>
    <xf numFmtId="0" fontId="26" fillId="0" borderId="0" xfId="0" applyFont="1" applyFill="1" applyBorder="1" applyAlignment="1" applyProtection="1">
      <alignment horizontal="center" vertical="center"/>
      <protection hidden="1"/>
    </xf>
    <xf numFmtId="0" fontId="7" fillId="4" borderId="0" xfId="0" applyFont="1" applyFill="1" applyBorder="1" applyAlignment="1" applyProtection="1">
      <alignment vertical="center" wrapText="1"/>
      <protection hidden="1"/>
    </xf>
    <xf numFmtId="49" fontId="4" fillId="2" borderId="0" xfId="0" applyNumberFormat="1" applyFont="1" applyFill="1" applyBorder="1" applyProtection="1">
      <protection locked="0"/>
    </xf>
    <xf numFmtId="49" fontId="19" fillId="2" borderId="0" xfId="0" applyNumberFormat="1" applyFont="1" applyFill="1" applyBorder="1" applyAlignment="1" applyProtection="1">
      <alignment horizontal="center" vertical="center"/>
      <protection locked="0" hidden="1"/>
    </xf>
    <xf numFmtId="0" fontId="4" fillId="0" borderId="0" xfId="0" applyFont="1" applyBorder="1" applyAlignment="1" applyProtection="1">
      <alignment horizontal="left" vertical="center" wrapText="1"/>
      <protection hidden="1"/>
    </xf>
    <xf numFmtId="0" fontId="4" fillId="0" borderId="0" xfId="0" applyFont="1" applyFill="1" applyBorder="1" applyAlignment="1" applyProtection="1">
      <alignment horizontal="center" vertical="center"/>
      <protection hidden="1"/>
    </xf>
    <xf numFmtId="49" fontId="4" fillId="2" borderId="0" xfId="0" applyNumberFormat="1" applyFont="1" applyFill="1" applyBorder="1" applyAlignment="1" applyProtection="1">
      <alignment horizontal="left" vertical="center"/>
      <protection locked="0"/>
    </xf>
    <xf numFmtId="0" fontId="4" fillId="0" borderId="0" xfId="0" applyFont="1" applyFill="1" applyBorder="1" applyProtection="1">
      <protection hidden="1"/>
    </xf>
    <xf numFmtId="0" fontId="4" fillId="0" borderId="0" xfId="0" applyFont="1" applyFill="1" applyBorder="1" applyAlignment="1" applyProtection="1">
      <alignment wrapText="1"/>
      <protection hidden="1"/>
    </xf>
    <xf numFmtId="0" fontId="4" fillId="0" borderId="0" xfId="0" applyFont="1" applyFill="1" applyBorder="1" applyAlignment="1" applyProtection="1">
      <alignment wrapText="1"/>
    </xf>
    <xf numFmtId="0" fontId="4" fillId="0" borderId="0" xfId="0" applyFont="1" applyFill="1" applyBorder="1" applyAlignment="1" applyProtection="1">
      <alignment horizontal="left" wrapText="1"/>
      <protection hidden="1"/>
    </xf>
    <xf numFmtId="0" fontId="4" fillId="0" borderId="0" xfId="0" applyFont="1" applyFill="1" applyBorder="1" applyAlignment="1" applyProtection="1">
      <alignment vertical="center" wrapText="1"/>
    </xf>
    <xf numFmtId="0" fontId="4" fillId="0" borderId="0" xfId="0" applyFont="1" applyFill="1" applyBorder="1" applyAlignment="1">
      <alignment vertical="center" wrapText="1"/>
    </xf>
    <xf numFmtId="0" fontId="4" fillId="0" borderId="0" xfId="0" applyFont="1" applyBorder="1" applyAlignment="1">
      <alignment vertical="center" wrapText="1"/>
    </xf>
    <xf numFmtId="49" fontId="4" fillId="2" borderId="0" xfId="0" applyNumberFormat="1" applyFont="1" applyFill="1" applyBorder="1" applyAlignment="1" applyProtection="1">
      <alignment vertical="center"/>
      <protection locked="0"/>
    </xf>
    <xf numFmtId="0" fontId="26" fillId="0" borderId="0" xfId="0" applyFont="1" applyFill="1" applyBorder="1" applyAlignment="1" applyProtection="1">
      <alignment horizontal="center"/>
      <protection hidden="1"/>
    </xf>
    <xf numFmtId="0" fontId="4" fillId="2" borderId="0" xfId="0" applyNumberFormat="1" applyFont="1" applyFill="1" applyBorder="1" applyAlignment="1" applyProtection="1">
      <alignment horizontal="center" vertical="center"/>
      <protection locked="0" hidden="1"/>
    </xf>
    <xf numFmtId="0" fontId="4" fillId="2" borderId="0" xfId="0" applyNumberFormat="1" applyFont="1" applyFill="1" applyBorder="1" applyAlignment="1" applyProtection="1">
      <alignment vertical="center"/>
      <protection hidden="1"/>
    </xf>
    <xf numFmtId="1" fontId="4" fillId="0" borderId="0" xfId="0" applyNumberFormat="1" applyFont="1" applyBorder="1" applyAlignment="1">
      <alignment horizontal="center" vertical="center" wrapText="1"/>
    </xf>
    <xf numFmtId="0" fontId="5" fillId="3" borderId="0" xfId="4" applyFill="1" applyBorder="1"/>
    <xf numFmtId="0" fontId="5" fillId="0" borderId="5" xfId="0" applyFont="1" applyBorder="1" applyAlignment="1" applyProtection="1">
      <alignment horizontal="left" wrapText="1"/>
    </xf>
    <xf numFmtId="0" fontId="5" fillId="0" borderId="5"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8" fillId="3" borderId="0" xfId="0" applyFont="1" applyFill="1" applyAlignment="1" applyProtection="1">
      <alignment horizontal="left"/>
    </xf>
    <xf numFmtId="0" fontId="4" fillId="0" borderId="0" xfId="0" applyFont="1" applyFill="1" applyAlignment="1" applyProtection="1">
      <alignment horizontal="left" wrapText="1"/>
    </xf>
    <xf numFmtId="0" fontId="8" fillId="3" borderId="0" xfId="0" applyFont="1" applyFill="1" applyAlignment="1" applyProtection="1">
      <alignment horizontal="left" wrapText="1"/>
    </xf>
    <xf numFmtId="0" fontId="4" fillId="3" borderId="0" xfId="0" applyFont="1" applyFill="1" applyAlignment="1" applyProtection="1">
      <alignment horizontal="left"/>
    </xf>
    <xf numFmtId="0" fontId="4" fillId="0" borderId="0" xfId="0" applyFont="1" applyFill="1" applyAlignment="1" applyProtection="1">
      <alignment horizontal="left"/>
    </xf>
    <xf numFmtId="0" fontId="4" fillId="3" borderId="0" xfId="0" applyFont="1" applyFill="1" applyAlignment="1" applyProtection="1">
      <alignment horizontal="left" wrapText="1"/>
    </xf>
    <xf numFmtId="0" fontId="14" fillId="3" borderId="0" xfId="0" applyFont="1" applyFill="1" applyAlignment="1" applyProtection="1">
      <alignment horizontal="left" wrapText="1"/>
    </xf>
    <xf numFmtId="0" fontId="8" fillId="3" borderId="5" xfId="0" applyFont="1" applyFill="1" applyBorder="1" applyAlignment="1" applyProtection="1">
      <alignment horizontal="left" wrapText="1"/>
    </xf>
    <xf numFmtId="0" fontId="4" fillId="3" borderId="5" xfId="0" applyFont="1" applyFill="1" applyBorder="1" applyAlignment="1" applyProtection="1">
      <alignment horizontal="left"/>
    </xf>
    <xf numFmtId="0" fontId="4" fillId="3" borderId="0" xfId="0" applyFont="1" applyFill="1" applyBorder="1" applyAlignment="1" applyProtection="1">
      <alignment horizontal="left"/>
    </xf>
    <xf numFmtId="0" fontId="4" fillId="0" borderId="0" xfId="0" applyFont="1" applyAlignment="1">
      <alignment horizontal="left" wrapText="1"/>
    </xf>
    <xf numFmtId="0" fontId="4" fillId="0" borderId="0" xfId="0" applyFont="1" applyAlignment="1">
      <alignment horizontal="left"/>
    </xf>
    <xf numFmtId="0" fontId="5" fillId="3" borderId="0" xfId="4" applyFont="1" applyFill="1" applyBorder="1" applyAlignment="1">
      <alignment horizontal="left" wrapText="1"/>
    </xf>
    <xf numFmtId="0" fontId="5" fillId="3" borderId="0" xfId="4" applyFill="1" applyBorder="1" applyAlignment="1">
      <alignment horizontal="left" wrapText="1"/>
    </xf>
    <xf numFmtId="0" fontId="9" fillId="0" borderId="0" xfId="4" applyFont="1" applyAlignment="1">
      <alignment horizontal="left"/>
    </xf>
    <xf numFmtId="0" fontId="24" fillId="0" borderId="0" xfId="0" applyFont="1" applyAlignment="1">
      <alignment horizontal="left" vertical="center" wrapText="1"/>
    </xf>
    <xf numFmtId="0" fontId="24"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22" fillId="0" borderId="0" xfId="0" applyFont="1" applyFill="1" applyBorder="1" applyAlignment="1" applyProtection="1">
      <alignment horizontal="left" vertical="center" wrapText="1"/>
      <protection hidden="1"/>
    </xf>
    <xf numFmtId="0" fontId="1" fillId="0" borderId="0" xfId="1" applyFill="1" applyBorder="1" applyAlignment="1" applyProtection="1">
      <alignment horizontal="left"/>
      <protection hidden="1"/>
    </xf>
    <xf numFmtId="0" fontId="5"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left" vertical="center"/>
      <protection hidden="1"/>
    </xf>
    <xf numFmtId="0" fontId="17" fillId="0" borderId="0" xfId="0" applyFont="1" applyFill="1" applyBorder="1" applyAlignment="1" applyProtection="1">
      <alignment horizontal="left" vertical="center" wrapText="1"/>
      <protection hidden="1"/>
    </xf>
    <xf numFmtId="0" fontId="4" fillId="0" borderId="0" xfId="0" applyFont="1" applyFill="1" applyBorder="1" applyAlignment="1" applyProtection="1">
      <alignment horizontal="left" vertical="center" wrapText="1"/>
      <protection hidden="1"/>
    </xf>
    <xf numFmtId="0" fontId="0" fillId="4" borderId="0" xfId="0" applyNumberFormat="1" applyFill="1" applyBorder="1" applyAlignment="1" applyProtection="1">
      <alignment vertical="center" wrapText="1"/>
      <protection locked="0"/>
    </xf>
    <xf numFmtId="0" fontId="0" fillId="4" borderId="0" xfId="0" applyFill="1" applyBorder="1" applyAlignment="1" applyProtection="1">
      <alignment horizontal="center"/>
      <protection hidden="1"/>
    </xf>
    <xf numFmtId="0" fontId="7" fillId="0" borderId="0" xfId="0" applyFont="1" applyFill="1" applyBorder="1" applyAlignment="1" applyProtection="1">
      <alignment horizontal="left" vertical="center" wrapText="1"/>
      <protection hidden="1"/>
    </xf>
    <xf numFmtId="0" fontId="0" fillId="4" borderId="0" xfId="0" applyFill="1" applyBorder="1" applyAlignment="1" applyProtection="1">
      <alignment vertical="center" wrapText="1"/>
      <protection locked="0"/>
    </xf>
    <xf numFmtId="1" fontId="4" fillId="2" borderId="0" xfId="0" applyNumberFormat="1" applyFont="1" applyFill="1" applyBorder="1" applyAlignment="1" applyProtection="1">
      <alignment horizontal="center" vertical="center"/>
      <protection hidden="1"/>
    </xf>
    <xf numFmtId="0" fontId="0" fillId="4" borderId="0" xfId="0" applyFill="1" applyBorder="1" applyAlignment="1" applyProtection="1">
      <alignment horizontal="left"/>
      <protection hidden="1"/>
    </xf>
    <xf numFmtId="0" fontId="29" fillId="0" borderId="0" xfId="0" applyFont="1" applyFill="1" applyBorder="1" applyAlignment="1" applyProtection="1">
      <alignment horizontal="left" vertical="center"/>
      <protection hidden="1"/>
    </xf>
    <xf numFmtId="0" fontId="4" fillId="4" borderId="0" xfId="0" applyFont="1" applyFill="1" applyBorder="1" applyAlignment="1" applyProtection="1">
      <alignment vertical="center" wrapText="1"/>
      <protection locked="0"/>
    </xf>
    <xf numFmtId="0" fontId="0" fillId="4" borderId="0" xfId="0" applyFill="1" applyBorder="1" applyAlignment="1" applyProtection="1">
      <alignment horizontal="left" vertical="center"/>
      <protection hidden="1"/>
    </xf>
    <xf numFmtId="0" fontId="0" fillId="4" borderId="0" xfId="0" applyFill="1" applyBorder="1" applyAlignment="1" applyProtection="1">
      <alignment horizontal="left" vertical="center"/>
      <protection locked="0"/>
    </xf>
    <xf numFmtId="0" fontId="0" fillId="7" borderId="0" xfId="0" applyFill="1" applyBorder="1" applyAlignment="1" applyProtection="1">
      <alignment vertical="center" wrapText="1"/>
      <protection locked="0"/>
    </xf>
    <xf numFmtId="0" fontId="4" fillId="2" borderId="0" xfId="0" applyFont="1" applyFill="1" applyAlignment="1" applyProtection="1">
      <alignment horizontal="left"/>
      <protection locked="0"/>
    </xf>
    <xf numFmtId="0" fontId="17" fillId="0" borderId="2" xfId="0" applyFont="1" applyFill="1" applyBorder="1" applyAlignment="1">
      <alignment horizontal="justify" vertical="top" wrapText="1"/>
    </xf>
    <xf numFmtId="0" fontId="17" fillId="0" borderId="0" xfId="0" applyFont="1" applyFill="1" applyAlignment="1">
      <alignment horizontal="justify" vertical="top" wrapText="1"/>
    </xf>
  </cellXfs>
  <cellStyles count="5">
    <cellStyle name="Hyperlink" xfId="1" builtinId="8"/>
    <cellStyle name="Hyperlink 2" xfId="2"/>
    <cellStyle name="Standard" xfId="0" builtinId="0"/>
    <cellStyle name="Standard 2" xfId="3"/>
    <cellStyle name="Standard 3" xfId="4"/>
  </cellStyles>
  <dxfs count="58">
    <dxf>
      <fill>
        <patternFill>
          <bgColor indexed="26"/>
        </patternFill>
      </fill>
    </dxf>
    <dxf>
      <font>
        <condense val="0"/>
        <extend val="0"/>
        <color indexed="9"/>
      </font>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indexed="9"/>
      </font>
    </dxf>
    <dxf>
      <font>
        <condense val="0"/>
        <extend val="0"/>
        <color indexed="9"/>
      </font>
    </dxf>
    <dxf>
      <fill>
        <patternFill>
          <bgColor indexed="26"/>
        </patternFill>
      </fill>
    </dxf>
    <dxf>
      <fill>
        <patternFill>
          <bgColor indexed="26"/>
        </patternFill>
      </fill>
    </dxf>
    <dxf>
      <font>
        <condense val="0"/>
        <extend val="0"/>
        <color indexed="42"/>
      </font>
    </dxf>
    <dxf>
      <fill>
        <patternFill>
          <bgColor indexed="26"/>
        </patternFill>
      </fill>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auto="1"/>
      </font>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7.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3.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2.xml"/><Relationship Id="rId30" Type="http://schemas.openxmlformats.org/officeDocument/2006/relationships/externalLink" Target="externalLinks/externalLink5.xml"/><Relationship Id="rId35" Type="http://schemas.openxmlformats.org/officeDocument/2006/relationships/sharedStrings" Target="sharedStrings.xml"/><Relationship Id="rId8" Type="http://schemas.openxmlformats.org/officeDocument/2006/relationships/worksheet" Target="worksheets/sheet8.xml"/></Relationships>
</file>

<file path=xl/ctrlProps/ctrlProp1.xml><?xml version="1.0" encoding="utf-8"?>
<formControlPr xmlns="http://schemas.microsoft.com/office/spreadsheetml/2009/9/main" objectType="Drop" dropLines="30" dropStyle="combo" dx="20" fmlaLink="Wasser!$B$1" fmlaRange="Wasser!$B$3:$B$22" sel="20" val="0"/>
</file>

<file path=xl/ctrlProps/ctrlProp2.xml><?xml version="1.0" encoding="utf-8"?>
<formControlPr xmlns="http://schemas.microsoft.com/office/spreadsheetml/2009/9/main" objectType="Drop" dropLines="30" dropStyle="combo" dx="20" fmlaLink="Fett!$B$1" fmlaRange="Fett!$B$3:$B$20" sel="18" val="0"/>
</file>

<file path=xl/ctrlProps/ctrlProp3.xml><?xml version="1.0" encoding="utf-8"?>
<formControlPr xmlns="http://schemas.microsoft.com/office/spreadsheetml/2009/9/main" objectType="Drop" dropLines="30" dropStyle="combo" dx="20" fmlaLink="Rohprotein!$B$1" fmlaRange="Rohprotein!$B$3:$B$19" sel="17" val="0"/>
</file>

<file path=xl/ctrlProps/ctrlProp4.xml><?xml version="1.0" encoding="utf-8"?>
<formControlPr xmlns="http://schemas.microsoft.com/office/spreadsheetml/2009/9/main" objectType="Drop" dropLines="30" dropStyle="combo" dx="20" fmlaLink="'pH-Wert'!$B$1" fmlaRange="'pH-Wert'!$B$3:$B$10" sel="8" val="0"/>
</file>

<file path=xl/ctrlProps/ctrlProp5.xml><?xml version="1.0" encoding="utf-8"?>
<formControlPr xmlns="http://schemas.microsoft.com/office/spreadsheetml/2009/9/main" objectType="Drop" dropLines="30" dropStyle="combo" dx="20" fmlaLink="NPN!$B$1" fmlaRange="NPN!$B$3:$B$10" sel="8" val="0"/>
</file>

<file path=xl/ctrlProps/ctrlProp6.xml><?xml version="1.0" encoding="utf-8"?>
<formControlPr xmlns="http://schemas.microsoft.com/office/spreadsheetml/2009/9/main" objectType="Drop" dropLines="30" dropStyle="combo" dx="20" fmlaLink="Asche!$B$1" fmlaRange="Asche!$B$3:$B$20" sel="18" val="0"/>
</file>

<file path=xl/ctrlProps/ctrlProp7.xml><?xml version="1.0" encoding="utf-8"?>
<formControlPr xmlns="http://schemas.microsoft.com/office/spreadsheetml/2009/9/main" objectType="Drop" dropLines="30" dropStyle="combo" dx="20" fmlaLink="Kochsalz!$B$1" fmlaRange="Kochsalz!$B$3:$B$22" sel="20" val="0"/>
</file>

<file path=xl/ctrlProps/ctrlProp8.xml><?xml version="1.0" encoding="utf-8"?>
<formControlPr xmlns="http://schemas.microsoft.com/office/spreadsheetml/2009/9/main" objectType="Drop" dropLines="30" dropStyle="combo" dx="20" fmlaLink="Phosphate!$B$1" fmlaRange="Phosphate!$B$3:$B$8" sel="6" val="0"/>
</file>

<file path=xl/ctrlProps/ctrlProp9.xml><?xml version="1.0" encoding="utf-8"?>
<formControlPr xmlns="http://schemas.microsoft.com/office/spreadsheetml/2009/9/main" objectType="Drop" dropLines="15" dropStyle="combo" dx="20" fmlaLink="Teilnehmerdaten!$D$4" fmlaRange="Teilnehmerdaten!$G$5:$G$6" sel="2" val="0"/>
</file>

<file path=xl/ctrlProps/ctrlProp10.xml><?xml version="1.0" encoding="utf-8"?>
<formControlPr xmlns="http://schemas.microsoft.com/office/spreadsheetml/2009/9/main" objectType="Drop" dropLines="30" dropStyle="combo" dx="20" fmlaLink="Kollagen!$B$1" fmlaRange="Kollagen!$B$3:$B$7" sel="5" val="0"/>
</file>

<file path=xl/ctrlProps/ctrlProp11.xml><?xml version="1.0" encoding="utf-8"?>
<formControlPr xmlns="http://schemas.microsoft.com/office/spreadsheetml/2009/9/main" objectType="Drop" dropLines="30" dropStyle="combo" dx="20" fmlaLink="Phosphat!$B$1" fmlaRange="Phosphat!$B$3:$B$25" sel="23" val="0"/>
</file>

<file path=xl/ctrlProps/ctrlProp12.xml><?xml version="1.0" encoding="utf-8"?>
<formControlPr xmlns="http://schemas.microsoft.com/office/spreadsheetml/2009/9/main" objectType="Drop" dropLines="30" dropStyle="combo" dx="20" fmlaLink="SLPhosphor!$B$1" fmlaRange="SLPhosphor!$B$3:$B$6" sel="4" val="0"/>
</file>

<file path=xl/ctrlProps/ctrlProp13.xml><?xml version="1.0" encoding="utf-8"?>
<formControlPr xmlns="http://schemas.microsoft.com/office/spreadsheetml/2009/9/main" objectType="Drop" dropStyle="combo" dx="20" fmlaLink="Natrium!$B$2" fmlaRange="Natrium!$B$3:$B$10" sel="8" val="0"/>
</file>

<file path=xl/ctrlProps/ctrlProp14.xml><?xml version="1.0" encoding="utf-8"?>
<formControlPr xmlns="http://schemas.microsoft.com/office/spreadsheetml/2009/9/main" objectType="Drop" dropLines="20" dropStyle="combo" dx="20" fmlaLink="Natrium!$B$13" fmlaRange="Natrium!$B$14:$B$26" sel="13" val="0"/>
</file>

<file path=xl/ctrlProps/ctrlProp15.xml><?xml version="1.0" encoding="utf-8"?>
<formControlPr xmlns="http://schemas.microsoft.com/office/spreadsheetml/2009/9/main" objectType="Drop" dropLines="20" dropStyle="combo" dx="20" fmlaLink="Natrium!$B$29" fmlaRange="Natrium!$B$30:$B$37" sel="8" val="0"/>
</file>

<file path=xl/ctrlProps/ctrlProp16.xml><?xml version="1.0" encoding="utf-8"?>
<formControlPr xmlns="http://schemas.microsoft.com/office/spreadsheetml/2009/9/main" objectType="Drop" dropStyle="combo" dx="20" fmlaLink="Natrium!$B$40" fmlaRange="Natrium!$B$41:$B$44" sel="4" val="0"/>
</file>

<file path=xl/ctrlProps/ctrlProp17.xml><?xml version="1.0" encoding="utf-8"?>
<formControlPr xmlns="http://schemas.microsoft.com/office/spreadsheetml/2009/9/main" objectType="Drop" dropLines="30" dropStyle="combo" dx="20" fmlaLink="Natrium!$B$47" fmlaRange="Natrium!$B$48:$B$56" sel="9" val="0"/>
</file>

<file path=xl/ctrlProps/ctrlProp18.xml><?xml version="1.0" encoding="utf-8"?>
<formControlPr xmlns="http://schemas.microsoft.com/office/spreadsheetml/2009/9/main" objectType="Drop" dropLines="50" dropStyle="combo" dx="20" fmlaLink="Natrium!$B$59" fmlaRange="Natrium!$B$60:$B$84" sel="25" val="0"/>
</file>

<file path=xl/ctrlProps/ctrlProp19.xml><?xml version="1.0" encoding="utf-8"?>
<formControlPr xmlns="http://schemas.microsoft.com/office/spreadsheetml/2009/9/main" objectType="Drop" dropLines="15" dropStyle="combo" dx="20" fmlaLink="Phosphate!$D$15" fmlaRange="Phosphate!$B$16:$B$19" sel="4" val="0"/>
</file>

<file path=xl/ctrlProps/ctrlProp20.xml><?xml version="1.0" encoding="utf-8"?>
<formControlPr xmlns="http://schemas.microsoft.com/office/spreadsheetml/2009/9/main" objectType="Drop" dropLines="15" dropStyle="combo" dx="20" fmlaLink="Phosphate!$E$15" fmlaRange="Phosphate!$B$16:$B$19" sel="4" val="0"/>
</file>

<file path=xl/ctrlProps/ctrlProp21.xml><?xml version="1.0" encoding="utf-8"?>
<formControlPr xmlns="http://schemas.microsoft.com/office/spreadsheetml/2009/9/main" objectType="Drop" dropLines="15" dropStyle="combo" dx="20" fmlaLink="Phosphate!$B$15" fmlaRange="Phosphate!$B$16:$B$19" sel="4" val="0"/>
</file>

<file path=xl/ctrlProps/ctrlProp22.xml><?xml version="1.0" encoding="utf-8"?>
<formControlPr xmlns="http://schemas.microsoft.com/office/spreadsheetml/2009/9/main" objectType="Drop" dropLines="15" dropStyle="combo" dx="20" fmlaLink="Phosphate!$C$15" fmlaRange="Phosphate!$B$16:$B$19" sel="4" val="0"/>
</file>

<file path=xl/ctrlProps/ctrlProp23.xml><?xml version="1.0" encoding="utf-8"?>
<formControlPr xmlns="http://schemas.microsoft.com/office/spreadsheetml/2009/9/main" objectType="Drop" dropLines="25" dropStyle="combo" dx="20" fmlaLink="Farbstoffe!$B$1" fmlaRange="Farbstoffe!$B$3:$B$21" sel="19" val="0"/>
</file>

<file path=xl/ctrlProps/ctrlProp24.xml><?xml version="1.0" encoding="utf-8"?>
<formControlPr xmlns="http://schemas.microsoft.com/office/spreadsheetml/2009/9/main" objectType="Drop" dropLines="25" dropStyle="combo" dx="20" fmlaLink="Farbstoffe!$C$1" fmlaRange="Farbstoffe!$B$3:$B$21" sel="19" val="0"/>
</file>

<file path=xl/ctrlProps/ctrlProp25.xml><?xml version="1.0" encoding="utf-8"?>
<formControlPr xmlns="http://schemas.microsoft.com/office/spreadsheetml/2009/9/main" objectType="Drop" dropLines="25" dropStyle="combo" dx="20" fmlaLink="Farbstoffe!$D$1" fmlaRange="Farbstoffe!$B$3:$B$21" sel="19" val="0"/>
</file>

<file path=xl/ctrlProps/ctrlProp26.xml><?xml version="1.0" encoding="utf-8"?>
<formControlPr xmlns="http://schemas.microsoft.com/office/spreadsheetml/2009/9/main" objectType="Drop" dropLines="25" dropStyle="combo" dx="20" fmlaLink="Farbstoffe!$E$1" fmlaRange="Farbstoffe!$B$3:$B$21" sel="19" val="0"/>
</file>

<file path=xl/ctrlProps/ctrlProp27.xml><?xml version="1.0" encoding="utf-8"?>
<formControlPr xmlns="http://schemas.microsoft.com/office/spreadsheetml/2009/9/main" objectType="Drop" dropLines="30" dropStyle="combo" dx="20" fmlaRange="[7]Cellulose_qual!$B$3:$B$9" sel="0" val="0"/>
</file>

<file path=xl/ctrlProps/ctrlProp28.xml><?xml version="1.0" encoding="utf-8"?>
<formControlPr xmlns="http://schemas.microsoft.com/office/spreadsheetml/2009/9/main" objectType="Drop" dropLines="30" dropStyle="combo" dx="20" fmlaLink="Farbstoffe_qual!$B$1" fmlaRange="Farbstoffe_qual!$B$3:$B$30" sel="28" val="0"/>
</file>

<file path=xl/ctrlProps/ctrlProp29.xml><?xml version="1.0" encoding="utf-8"?>
<formControlPr xmlns="http://schemas.microsoft.com/office/spreadsheetml/2009/9/main" objectType="Drop" dropLines="25" dropStyle="combo" dx="20" fmlaLink="Farbstoffe!$B$31" fmlaRange="Farbstoffe!$B$33:$B$50" sel="18" val="0"/>
</file>

<file path=xl/ctrlProps/ctrlProp30.xml><?xml version="1.0" encoding="utf-8"?>
<formControlPr xmlns="http://schemas.microsoft.com/office/spreadsheetml/2009/9/main" objectType="Drop" dropLines="25" dropStyle="combo" dx="20" fmlaLink="Farbstoffe!$C$31" fmlaRange="Farbstoffe!$B$33:$B$50" sel="18" val="0"/>
</file>

<file path=xl/ctrlProps/ctrlProp31.xml><?xml version="1.0" encoding="utf-8"?>
<formControlPr xmlns="http://schemas.microsoft.com/office/spreadsheetml/2009/9/main" objectType="Drop" dropLines="25" dropStyle="combo" dx="20" fmlaLink="Farbstoffe!$D$31" fmlaRange="Farbstoffe!$B$33:$B$50" sel="18" val="0"/>
</file>

<file path=xl/ctrlProps/ctrlProp32.xml><?xml version="1.0" encoding="utf-8"?>
<formControlPr xmlns="http://schemas.microsoft.com/office/spreadsheetml/2009/9/main" objectType="Drop" dropLines="25" dropStyle="combo" dx="20" fmlaLink="Farbstoffe!$E$31" fmlaRange="Farbstoffe!$B$33:$B$50" sel="18" val="0"/>
</file>

<file path=xl/ctrlProps/ctrlProp33.xml><?xml version="1.0" encoding="utf-8"?>
<formControlPr xmlns="http://schemas.microsoft.com/office/spreadsheetml/2009/9/main" objectType="Drop" dropLines="30" dropStyle="combo" dx="20" fmlaRange="[7]Cellulose_qual!$B$3:$B$9" sel="0" val="0"/>
</file>

<file path=xl/ctrlProps/ctrlProp34.xml><?xml version="1.0" encoding="utf-8"?>
<formControlPr xmlns="http://schemas.microsoft.com/office/spreadsheetml/2009/9/main" objectType="Drop" dropLines="30" dropStyle="combo" dx="20" fmlaLink="Farbstoffe_quan!$B$1" fmlaRange="Farbstoffe_quan!$B$3:$B$30" sel="28"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30480</xdr:colOff>
      <xdr:row>40</xdr:row>
      <xdr:rowOff>129540</xdr:rowOff>
    </xdr:to>
    <xdr:pic>
      <xdr:nvPicPr>
        <xdr:cNvPr id="14479"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524500" cy="7139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7620</xdr:colOff>
          <xdr:row>43</xdr:row>
          <xdr:rowOff>0</xdr:rowOff>
        </xdr:from>
        <xdr:to>
          <xdr:col>7</xdr:col>
          <xdr:colOff>220980</xdr:colOff>
          <xdr:row>43</xdr:row>
          <xdr:rowOff>213360</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45</xdr:row>
          <xdr:rowOff>30480</xdr:rowOff>
        </xdr:from>
        <xdr:to>
          <xdr:col>7</xdr:col>
          <xdr:colOff>236220</xdr:colOff>
          <xdr:row>45</xdr:row>
          <xdr:rowOff>236220</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47</xdr:row>
          <xdr:rowOff>30480</xdr:rowOff>
        </xdr:from>
        <xdr:to>
          <xdr:col>7</xdr:col>
          <xdr:colOff>236220</xdr:colOff>
          <xdr:row>47</xdr:row>
          <xdr:rowOff>236220</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49</xdr:row>
          <xdr:rowOff>30480</xdr:rowOff>
        </xdr:from>
        <xdr:to>
          <xdr:col>7</xdr:col>
          <xdr:colOff>236220</xdr:colOff>
          <xdr:row>49</xdr:row>
          <xdr:rowOff>236220</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51</xdr:row>
          <xdr:rowOff>30480</xdr:rowOff>
        </xdr:from>
        <xdr:to>
          <xdr:col>7</xdr:col>
          <xdr:colOff>236220</xdr:colOff>
          <xdr:row>51</xdr:row>
          <xdr:rowOff>236220</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53</xdr:row>
          <xdr:rowOff>30480</xdr:rowOff>
        </xdr:from>
        <xdr:to>
          <xdr:col>7</xdr:col>
          <xdr:colOff>236220</xdr:colOff>
          <xdr:row>53</xdr:row>
          <xdr:rowOff>228600</xdr:rowOff>
        </xdr:to>
        <xdr:sp macro="" textlink="">
          <xdr:nvSpPr>
            <xdr:cNvPr id="2102" name="Drop Down 54" hidden="1">
              <a:extLst>
                <a:ext uri="{63B3BB69-23CF-44E3-9099-C40C66FF867C}">
                  <a14:compatExt spid="_x0000_s210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55</xdr:row>
          <xdr:rowOff>30480</xdr:rowOff>
        </xdr:from>
        <xdr:to>
          <xdr:col>7</xdr:col>
          <xdr:colOff>236220</xdr:colOff>
          <xdr:row>55</xdr:row>
          <xdr:rowOff>228600</xdr:rowOff>
        </xdr:to>
        <xdr:sp macro="" textlink="">
          <xdr:nvSpPr>
            <xdr:cNvPr id="2105" name="Drop Down 57" hidden="1">
              <a:extLst>
                <a:ext uri="{63B3BB69-23CF-44E3-9099-C40C66FF867C}">
                  <a14:compatExt spid="_x0000_s210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57</xdr:row>
          <xdr:rowOff>30480</xdr:rowOff>
        </xdr:from>
        <xdr:to>
          <xdr:col>7</xdr:col>
          <xdr:colOff>236220</xdr:colOff>
          <xdr:row>57</xdr:row>
          <xdr:rowOff>228600</xdr:rowOff>
        </xdr:to>
        <xdr:sp macro="" textlink="">
          <xdr:nvSpPr>
            <xdr:cNvPr id="2107" name="Drop Down 59" hidden="1">
              <a:extLst>
                <a:ext uri="{63B3BB69-23CF-44E3-9099-C40C66FF867C}">
                  <a14:compatExt spid="_x0000_s210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22860</xdr:colOff>
          <xdr:row>14</xdr:row>
          <xdr:rowOff>129540</xdr:rowOff>
        </xdr:from>
        <xdr:to>
          <xdr:col>6</xdr:col>
          <xdr:colOff>883920</xdr:colOff>
          <xdr:row>14</xdr:row>
          <xdr:rowOff>403860</xdr:rowOff>
        </xdr:to>
        <xdr:sp macro="" textlink="">
          <xdr:nvSpPr>
            <xdr:cNvPr id="2119" name="Drop Down 71" hidden="1">
              <a:extLst>
                <a:ext uri="{63B3BB69-23CF-44E3-9099-C40C66FF867C}">
                  <a14:compatExt spid="_x0000_s21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64</xdr:row>
          <xdr:rowOff>30480</xdr:rowOff>
        </xdr:from>
        <xdr:to>
          <xdr:col>7</xdr:col>
          <xdr:colOff>236220</xdr:colOff>
          <xdr:row>64</xdr:row>
          <xdr:rowOff>228600</xdr:rowOff>
        </xdr:to>
        <xdr:sp macro="" textlink="">
          <xdr:nvSpPr>
            <xdr:cNvPr id="2123" name="Drop Down 75" hidden="1">
              <a:extLst>
                <a:ext uri="{63B3BB69-23CF-44E3-9099-C40C66FF867C}">
                  <a14:compatExt spid="_x0000_s21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59</xdr:row>
          <xdr:rowOff>30480</xdr:rowOff>
        </xdr:from>
        <xdr:to>
          <xdr:col>7</xdr:col>
          <xdr:colOff>236220</xdr:colOff>
          <xdr:row>59</xdr:row>
          <xdr:rowOff>228600</xdr:rowOff>
        </xdr:to>
        <xdr:sp macro="" textlink="">
          <xdr:nvSpPr>
            <xdr:cNvPr id="2124" name="Drop Down 76" hidden="1">
              <a:extLst>
                <a:ext uri="{63B3BB69-23CF-44E3-9099-C40C66FF867C}">
                  <a14:compatExt spid="_x0000_s21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62</xdr:row>
          <xdr:rowOff>30480</xdr:rowOff>
        </xdr:from>
        <xdr:to>
          <xdr:col>7</xdr:col>
          <xdr:colOff>236220</xdr:colOff>
          <xdr:row>62</xdr:row>
          <xdr:rowOff>228600</xdr:rowOff>
        </xdr:to>
        <xdr:sp macro="" textlink="">
          <xdr:nvSpPr>
            <xdr:cNvPr id="2125" name="Drop Down 77" hidden="1">
              <a:extLst>
                <a:ext uri="{63B3BB69-23CF-44E3-9099-C40C66FF867C}">
                  <a14:compatExt spid="_x0000_s21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71</xdr:row>
          <xdr:rowOff>0</xdr:rowOff>
        </xdr:from>
        <xdr:to>
          <xdr:col>2</xdr:col>
          <xdr:colOff>175260</xdr:colOff>
          <xdr:row>71</xdr:row>
          <xdr:rowOff>175260</xdr:rowOff>
        </xdr:to>
        <xdr:sp macro="" textlink="">
          <xdr:nvSpPr>
            <xdr:cNvPr id="2126" name="Drop Down 78" hidden="1">
              <a:extLst>
                <a:ext uri="{63B3BB69-23CF-44E3-9099-C40C66FF867C}">
                  <a14:compatExt spid="_x0000_s212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2522220</xdr:colOff>
          <xdr:row>73</xdr:row>
          <xdr:rowOff>15240</xdr:rowOff>
        </xdr:from>
        <xdr:to>
          <xdr:col>5</xdr:col>
          <xdr:colOff>1036320</xdr:colOff>
          <xdr:row>73</xdr:row>
          <xdr:rowOff>198120</xdr:rowOff>
        </xdr:to>
        <xdr:sp macro="" textlink="">
          <xdr:nvSpPr>
            <xdr:cNvPr id="2127" name="Drop Down 79" hidden="1">
              <a:extLst>
                <a:ext uri="{63B3BB69-23CF-44E3-9099-C40C66FF867C}">
                  <a14:compatExt spid="_x0000_s21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2522220</xdr:colOff>
          <xdr:row>75</xdr:row>
          <xdr:rowOff>15240</xdr:rowOff>
        </xdr:from>
        <xdr:to>
          <xdr:col>5</xdr:col>
          <xdr:colOff>1028700</xdr:colOff>
          <xdr:row>75</xdr:row>
          <xdr:rowOff>198120</xdr:rowOff>
        </xdr:to>
        <xdr:sp macro="" textlink="">
          <xdr:nvSpPr>
            <xdr:cNvPr id="2128" name="Drop Down 80" hidden="1">
              <a:extLst>
                <a:ext uri="{63B3BB69-23CF-44E3-9099-C40C66FF867C}">
                  <a14:compatExt spid="_x0000_s21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77</xdr:row>
          <xdr:rowOff>15240</xdr:rowOff>
        </xdr:from>
        <xdr:to>
          <xdr:col>6</xdr:col>
          <xdr:colOff>0</xdr:colOff>
          <xdr:row>77</xdr:row>
          <xdr:rowOff>198120</xdr:rowOff>
        </xdr:to>
        <xdr:sp macro="" textlink="">
          <xdr:nvSpPr>
            <xdr:cNvPr id="2129" name="Drop Down 81" hidden="1">
              <a:extLst>
                <a:ext uri="{63B3BB69-23CF-44E3-9099-C40C66FF867C}">
                  <a14:compatExt spid="_x0000_s21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79</xdr:row>
          <xdr:rowOff>7620</xdr:rowOff>
        </xdr:from>
        <xdr:to>
          <xdr:col>6</xdr:col>
          <xdr:colOff>0</xdr:colOff>
          <xdr:row>79</xdr:row>
          <xdr:rowOff>198120</xdr:rowOff>
        </xdr:to>
        <xdr:sp macro="" textlink="">
          <xdr:nvSpPr>
            <xdr:cNvPr id="2130" name="Drop Down 82" hidden="1">
              <a:extLst>
                <a:ext uri="{63B3BB69-23CF-44E3-9099-C40C66FF867C}">
                  <a14:compatExt spid="_x0000_s21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81</xdr:row>
          <xdr:rowOff>7620</xdr:rowOff>
        </xdr:from>
        <xdr:to>
          <xdr:col>6</xdr:col>
          <xdr:colOff>0</xdr:colOff>
          <xdr:row>81</xdr:row>
          <xdr:rowOff>198120</xdr:rowOff>
        </xdr:to>
        <xdr:sp macro="" textlink="">
          <xdr:nvSpPr>
            <xdr:cNvPr id="2131" name="Drop Down 83" hidden="1">
              <a:extLst>
                <a:ext uri="{63B3BB69-23CF-44E3-9099-C40C66FF867C}">
                  <a14:compatExt spid="_x0000_s21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45720</xdr:colOff>
          <xdr:row>26</xdr:row>
          <xdr:rowOff>22860</xdr:rowOff>
        </xdr:from>
        <xdr:to>
          <xdr:col>4</xdr:col>
          <xdr:colOff>7620</xdr:colOff>
          <xdr:row>27</xdr:row>
          <xdr:rowOff>0</xdr:rowOff>
        </xdr:to>
        <xdr:sp macro="" textlink="">
          <xdr:nvSpPr>
            <xdr:cNvPr id="2132" name="Drop Down 84" hidden="1">
              <a:extLst>
                <a:ext uri="{63B3BB69-23CF-44E3-9099-C40C66FF867C}">
                  <a14:compatExt spid="_x0000_s21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60960</xdr:colOff>
          <xdr:row>26</xdr:row>
          <xdr:rowOff>22860</xdr:rowOff>
        </xdr:from>
        <xdr:to>
          <xdr:col>4</xdr:col>
          <xdr:colOff>1043940</xdr:colOff>
          <xdr:row>27</xdr:row>
          <xdr:rowOff>0</xdr:rowOff>
        </xdr:to>
        <xdr:sp macro="" textlink="">
          <xdr:nvSpPr>
            <xdr:cNvPr id="2134" name="Drop Down 86" hidden="1">
              <a:extLst>
                <a:ext uri="{63B3BB69-23CF-44E3-9099-C40C66FF867C}">
                  <a14:compatExt spid="_x0000_s213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45720</xdr:colOff>
          <xdr:row>27</xdr:row>
          <xdr:rowOff>22860</xdr:rowOff>
        </xdr:from>
        <xdr:to>
          <xdr:col>4</xdr:col>
          <xdr:colOff>22860</xdr:colOff>
          <xdr:row>28</xdr:row>
          <xdr:rowOff>0</xdr:rowOff>
        </xdr:to>
        <xdr:sp macro="" textlink="">
          <xdr:nvSpPr>
            <xdr:cNvPr id="2135" name="Drop Down 87" hidden="1">
              <a:extLst>
                <a:ext uri="{63B3BB69-23CF-44E3-9099-C40C66FF867C}">
                  <a14:compatExt spid="_x0000_s213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60960</xdr:colOff>
          <xdr:row>27</xdr:row>
          <xdr:rowOff>22860</xdr:rowOff>
        </xdr:from>
        <xdr:to>
          <xdr:col>4</xdr:col>
          <xdr:colOff>1043940</xdr:colOff>
          <xdr:row>28</xdr:row>
          <xdr:rowOff>0</xdr:rowOff>
        </xdr:to>
        <xdr:sp macro="" textlink="">
          <xdr:nvSpPr>
            <xdr:cNvPr id="2137" name="Drop Down 89" hidden="1">
              <a:extLst>
                <a:ext uri="{63B3BB69-23CF-44E3-9099-C40C66FF867C}">
                  <a14:compatExt spid="_x0000_s213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22860</xdr:colOff>
          <xdr:row>31</xdr:row>
          <xdr:rowOff>15240</xdr:rowOff>
        </xdr:from>
        <xdr:to>
          <xdr:col>5</xdr:col>
          <xdr:colOff>22860</xdr:colOff>
          <xdr:row>31</xdr:row>
          <xdr:rowOff>243840</xdr:rowOff>
        </xdr:to>
        <xdr:sp macro="" textlink="">
          <xdr:nvSpPr>
            <xdr:cNvPr id="2138" name="Drop Down 90" hidden="1">
              <a:extLst>
                <a:ext uri="{63B3BB69-23CF-44E3-9099-C40C66FF867C}">
                  <a14:compatExt spid="_x0000_s213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22860</xdr:colOff>
          <xdr:row>32</xdr:row>
          <xdr:rowOff>0</xdr:rowOff>
        </xdr:from>
        <xdr:to>
          <xdr:col>5</xdr:col>
          <xdr:colOff>22860</xdr:colOff>
          <xdr:row>32</xdr:row>
          <xdr:rowOff>228600</xdr:rowOff>
        </xdr:to>
        <xdr:sp macro="" textlink="">
          <xdr:nvSpPr>
            <xdr:cNvPr id="2139" name="Drop Down 91" hidden="1">
              <a:extLst>
                <a:ext uri="{63B3BB69-23CF-44E3-9099-C40C66FF867C}">
                  <a14:compatExt spid="_x0000_s213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22860</xdr:colOff>
          <xdr:row>33</xdr:row>
          <xdr:rowOff>0</xdr:rowOff>
        </xdr:from>
        <xdr:to>
          <xdr:col>5</xdr:col>
          <xdr:colOff>22860</xdr:colOff>
          <xdr:row>33</xdr:row>
          <xdr:rowOff>228600</xdr:rowOff>
        </xdr:to>
        <xdr:sp macro="" textlink="">
          <xdr:nvSpPr>
            <xdr:cNvPr id="2140" name="Drop Down 92" hidden="1">
              <a:extLst>
                <a:ext uri="{63B3BB69-23CF-44E3-9099-C40C66FF867C}">
                  <a14:compatExt spid="_x0000_s214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22860</xdr:colOff>
          <xdr:row>34</xdr:row>
          <xdr:rowOff>0</xdr:rowOff>
        </xdr:from>
        <xdr:to>
          <xdr:col>5</xdr:col>
          <xdr:colOff>22860</xdr:colOff>
          <xdr:row>34</xdr:row>
          <xdr:rowOff>228600</xdr:rowOff>
        </xdr:to>
        <xdr:sp macro="" textlink="">
          <xdr:nvSpPr>
            <xdr:cNvPr id="2141" name="Drop Down 93" hidden="1">
              <a:extLst>
                <a:ext uri="{63B3BB69-23CF-44E3-9099-C40C66FF867C}">
                  <a14:compatExt spid="_x0000_s214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66</xdr:row>
          <xdr:rowOff>7620</xdr:rowOff>
        </xdr:from>
        <xdr:to>
          <xdr:col>7</xdr:col>
          <xdr:colOff>167640</xdr:colOff>
          <xdr:row>66</xdr:row>
          <xdr:rowOff>213360</xdr:rowOff>
        </xdr:to>
        <xdr:sp macro="" textlink="">
          <xdr:nvSpPr>
            <xdr:cNvPr id="2142" name="Drop Down 94" hidden="1">
              <a:extLst>
                <a:ext uri="{63B3BB69-23CF-44E3-9099-C40C66FF867C}">
                  <a14:compatExt spid="_x0000_s21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66</xdr:row>
          <xdr:rowOff>7620</xdr:rowOff>
        </xdr:from>
        <xdr:to>
          <xdr:col>7</xdr:col>
          <xdr:colOff>167640</xdr:colOff>
          <xdr:row>66</xdr:row>
          <xdr:rowOff>213360</xdr:rowOff>
        </xdr:to>
        <xdr:sp macro="" textlink="">
          <xdr:nvSpPr>
            <xdr:cNvPr id="2143" name="Drop Down 95" hidden="1">
              <a:extLst>
                <a:ext uri="{63B3BB69-23CF-44E3-9099-C40C66FF867C}">
                  <a14:compatExt spid="_x0000_s214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35</xdr:row>
          <xdr:rowOff>7620</xdr:rowOff>
        </xdr:from>
        <xdr:to>
          <xdr:col>0</xdr:col>
          <xdr:colOff>2484120</xdr:colOff>
          <xdr:row>35</xdr:row>
          <xdr:rowOff>236220</xdr:rowOff>
        </xdr:to>
        <xdr:sp macro="" textlink="">
          <xdr:nvSpPr>
            <xdr:cNvPr id="2144" name="Drop Down 96" hidden="1">
              <a:extLst>
                <a:ext uri="{63B3BB69-23CF-44E3-9099-C40C66FF867C}">
                  <a14:compatExt spid="_x0000_s214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36</xdr:row>
          <xdr:rowOff>7620</xdr:rowOff>
        </xdr:from>
        <xdr:to>
          <xdr:col>0</xdr:col>
          <xdr:colOff>2484120</xdr:colOff>
          <xdr:row>36</xdr:row>
          <xdr:rowOff>236220</xdr:rowOff>
        </xdr:to>
        <xdr:sp macro="" textlink="">
          <xdr:nvSpPr>
            <xdr:cNvPr id="2145" name="Drop Down 97" hidden="1">
              <a:extLst>
                <a:ext uri="{63B3BB69-23CF-44E3-9099-C40C66FF867C}">
                  <a14:compatExt spid="_x0000_s214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37</xdr:row>
          <xdr:rowOff>7620</xdr:rowOff>
        </xdr:from>
        <xdr:to>
          <xdr:col>0</xdr:col>
          <xdr:colOff>2484120</xdr:colOff>
          <xdr:row>37</xdr:row>
          <xdr:rowOff>236220</xdr:rowOff>
        </xdr:to>
        <xdr:sp macro="" textlink="">
          <xdr:nvSpPr>
            <xdr:cNvPr id="2146" name="Drop Down 98" hidden="1">
              <a:extLst>
                <a:ext uri="{63B3BB69-23CF-44E3-9099-C40C66FF867C}">
                  <a14:compatExt spid="_x0000_s214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38</xdr:row>
          <xdr:rowOff>7620</xdr:rowOff>
        </xdr:from>
        <xdr:to>
          <xdr:col>0</xdr:col>
          <xdr:colOff>2484120</xdr:colOff>
          <xdr:row>38</xdr:row>
          <xdr:rowOff>236220</xdr:rowOff>
        </xdr:to>
        <xdr:sp macro="" textlink="">
          <xdr:nvSpPr>
            <xdr:cNvPr id="2147" name="Drop Down 99" hidden="1">
              <a:extLst>
                <a:ext uri="{63B3BB69-23CF-44E3-9099-C40C66FF867C}">
                  <a14:compatExt spid="_x0000_s21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68</xdr:row>
          <xdr:rowOff>7620</xdr:rowOff>
        </xdr:from>
        <xdr:to>
          <xdr:col>7</xdr:col>
          <xdr:colOff>167640</xdr:colOff>
          <xdr:row>68</xdr:row>
          <xdr:rowOff>213360</xdr:rowOff>
        </xdr:to>
        <xdr:sp macro="" textlink="">
          <xdr:nvSpPr>
            <xdr:cNvPr id="2148" name="Drop Down 100" hidden="1">
              <a:extLst>
                <a:ext uri="{63B3BB69-23CF-44E3-9099-C40C66FF867C}">
                  <a14:compatExt spid="_x0000_s214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68</xdr:row>
          <xdr:rowOff>7620</xdr:rowOff>
        </xdr:from>
        <xdr:to>
          <xdr:col>7</xdr:col>
          <xdr:colOff>167640</xdr:colOff>
          <xdr:row>68</xdr:row>
          <xdr:rowOff>213360</xdr:rowOff>
        </xdr:to>
        <xdr:sp macro="" textlink="">
          <xdr:nvSpPr>
            <xdr:cNvPr id="2149" name="Drop Down 101" hidden="1">
              <a:extLst>
                <a:ext uri="{63B3BB69-23CF-44E3-9099-C40C66FF867C}">
                  <a14:compatExt spid="_x0000_s2149"/>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Daten\TABELLEN\LVU\Ergebnistabellen\2007\ungesch&#252;tzt\ungesch&#252;tzt\07-01a-ungesch&#252;tz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R:\TABELLEN\LVU\Ergebnistabellen\2013\ungeschuetzt\Daten\TABELLEN\LVU\Ergebnistabellen\2007\ungesch&#252;tzt\ungesch&#252;tzt\07-01a-ungesch&#252;tzt.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aten/TABELLEN/LVU/Ergebnistabellen/2007/ungesch&#252;tzt/07-01a-ungesch&#252;tzt.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aten/TABELLEN/LVU/Ergebnistabellen/2016/ungeschuetzt/2016-01H-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sheetData sheetId="1"/>
      <sheetData sheetId="2"/>
      <sheetData sheetId="3"/>
      <sheetData sheetId="4"/>
      <sheetData sheetId="5"/>
      <sheetData sheetId="6"/>
      <sheetData sheetId="7"/>
      <sheetData sheetId="8"/>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Extraktion der Trockenmasse nach Grossfeld</v>
          </cell>
        </row>
        <row r="18">
          <cell r="B18" t="str">
            <v>Butyrometer Methode</v>
          </cell>
        </row>
      </sheetData>
      <sheetData sheetId="10"/>
      <sheetData sheetId="11"/>
      <sheetData sheetId="12"/>
      <sheetData sheetId="13"/>
      <sheetData sheetId="14"/>
      <sheetData sheetId="15"/>
      <sheetData sheetId="16"/>
      <sheetData sheetId="17"/>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ts1"/>
      <sheetName val="Reporting"/>
      <sheetName val="Hinweise1"/>
      <sheetName val="Hinweise2"/>
      <sheetName val="Hinweise3"/>
      <sheetName val="Ergebnisangabe"/>
      <sheetName val="Kontakt"/>
      <sheetName val="Teilnehmerdaten"/>
      <sheetName val="Ergebnisse"/>
      <sheetName val="Mitteilungen"/>
      <sheetName val="Lactat"/>
      <sheetName val="Natamycin"/>
      <sheetName val="aw"/>
      <sheetName val="Cellulose_qual"/>
      <sheetName val="Cellulose_quan"/>
      <sheetName val="Farbstoffe_qual"/>
      <sheetName val="Farbstoffe"/>
      <sheetName val="pHWert"/>
      <sheetName val="Nitrit"/>
      <sheetName val="Nitrat"/>
      <sheetName val="Gluconsäure"/>
      <sheetName val="Sorbinsäu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39" Type="http://schemas.openxmlformats.org/officeDocument/2006/relationships/comments" Target="../comments3.xml"/><Relationship Id="rId21" Type="http://schemas.openxmlformats.org/officeDocument/2006/relationships/ctrlProp" Target="../ctrlProps/ctrlProp17.xml"/><Relationship Id="rId34" Type="http://schemas.openxmlformats.org/officeDocument/2006/relationships/ctrlProp" Target="../ctrlProps/ctrlProp30.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33" Type="http://schemas.openxmlformats.org/officeDocument/2006/relationships/ctrlProp" Target="../ctrlProps/ctrlProp29.xml"/><Relationship Id="rId38" Type="http://schemas.openxmlformats.org/officeDocument/2006/relationships/ctrlProp" Target="../ctrlProps/ctrlProp34.xml"/><Relationship Id="rId2" Type="http://schemas.openxmlformats.org/officeDocument/2006/relationships/printerSettings" Target="../printerSettings/printerSettings8.bin"/><Relationship Id="rId16" Type="http://schemas.openxmlformats.org/officeDocument/2006/relationships/ctrlProp" Target="../ctrlProps/ctrlProp12.xml"/><Relationship Id="rId20" Type="http://schemas.openxmlformats.org/officeDocument/2006/relationships/ctrlProp" Target="../ctrlProps/ctrlProp16.xml"/><Relationship Id="rId29" Type="http://schemas.openxmlformats.org/officeDocument/2006/relationships/ctrlProp" Target="../ctrlProps/ctrlProp25.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32" Type="http://schemas.openxmlformats.org/officeDocument/2006/relationships/ctrlProp" Target="../ctrlProps/ctrlProp28.xml"/><Relationship Id="rId37" Type="http://schemas.openxmlformats.org/officeDocument/2006/relationships/ctrlProp" Target="../ctrlProps/ctrlProp33.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36" Type="http://schemas.openxmlformats.org/officeDocument/2006/relationships/ctrlProp" Target="../ctrlProps/ctrlProp32.xml"/><Relationship Id="rId10" Type="http://schemas.openxmlformats.org/officeDocument/2006/relationships/ctrlProp" Target="../ctrlProps/ctrlProp6.xml"/><Relationship Id="rId19" Type="http://schemas.openxmlformats.org/officeDocument/2006/relationships/ctrlProp" Target="../ctrlProps/ctrlProp15.xml"/><Relationship Id="rId31" Type="http://schemas.openxmlformats.org/officeDocument/2006/relationships/ctrlProp" Target="../ctrlProps/ctrlProp27.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 Id="rId35" Type="http://schemas.openxmlformats.org/officeDocument/2006/relationships/ctrlProp" Target="../ctrlProps/ctrlProp31.xml"/><Relationship Id="rId8" Type="http://schemas.openxmlformats.org/officeDocument/2006/relationships/ctrlProp" Target="../ctrlProps/ctrlProp4.xml"/><Relationship Id="rId3" Type="http://schemas.openxmlformats.org/officeDocument/2006/relationships/drawing" Target="../drawings/drawing2.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44140625" defaultRowHeight="13.8" x14ac:dyDescent="0.25"/>
  <cols>
    <col min="1" max="2" width="27.6640625" style="35" customWidth="1"/>
    <col min="3" max="3" width="30.5546875" style="35" customWidth="1"/>
    <col min="4" max="16384" width="11.44140625" style="35"/>
  </cols>
  <sheetData>
    <row r="1" spans="1:3" ht="30.75" customHeight="1" x14ac:dyDescent="0.3">
      <c r="A1" s="144" t="s">
        <v>53</v>
      </c>
      <c r="B1" s="145"/>
      <c r="C1" s="145"/>
    </row>
    <row r="2" spans="1:3" ht="51.75" customHeight="1" x14ac:dyDescent="0.25">
      <c r="A2" s="147" t="s">
        <v>69</v>
      </c>
      <c r="B2" s="148"/>
      <c r="C2" s="148"/>
    </row>
    <row r="3" spans="1:3" ht="74.25" customHeight="1" x14ac:dyDescent="0.25">
      <c r="A3" s="146" t="s">
        <v>90</v>
      </c>
      <c r="B3" s="146"/>
      <c r="C3" s="146"/>
    </row>
    <row r="4" spans="1:3" ht="80.400000000000006" customHeight="1" x14ac:dyDescent="0.35">
      <c r="A4" s="146" t="s">
        <v>95</v>
      </c>
      <c r="B4" s="149"/>
      <c r="C4" s="149"/>
    </row>
    <row r="5" spans="1:3" ht="30.15" customHeight="1" x14ac:dyDescent="0.3">
      <c r="A5" s="150"/>
      <c r="B5" s="150"/>
      <c r="C5" s="150"/>
    </row>
    <row r="6" spans="1:3" ht="30.15" customHeight="1" x14ac:dyDescent="0.25">
      <c r="A6" s="36" t="s">
        <v>54</v>
      </c>
    </row>
    <row r="7" spans="1:3" ht="54" customHeight="1" x14ac:dyDescent="0.25">
      <c r="A7" s="142" t="s">
        <v>55</v>
      </c>
      <c r="B7" s="143"/>
      <c r="C7" s="143"/>
    </row>
    <row r="9" spans="1:3" x14ac:dyDescent="0.25">
      <c r="A9" s="37" t="s">
        <v>56</v>
      </c>
      <c r="B9" s="37" t="s">
        <v>57</v>
      </c>
    </row>
    <row r="10" spans="1:3" ht="15.6" x14ac:dyDescent="0.25">
      <c r="A10" s="8">
        <v>1379</v>
      </c>
      <c r="B10" s="8">
        <v>1380</v>
      </c>
    </row>
    <row r="11" spans="1:3" ht="15.6" x14ac:dyDescent="0.25">
      <c r="A11" s="8">
        <v>179.34</v>
      </c>
      <c r="B11" s="8">
        <v>179</v>
      </c>
    </row>
    <row r="12" spans="1:3" ht="15.6" x14ac:dyDescent="0.25">
      <c r="A12" s="8">
        <v>80.12</v>
      </c>
      <c r="B12" s="8">
        <v>80.099999999999994</v>
      </c>
    </row>
    <row r="13" spans="1:3" ht="15.6" x14ac:dyDescent="0.25">
      <c r="A13" s="8">
        <v>7.8</v>
      </c>
      <c r="B13" s="34">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44140625" defaultRowHeight="13.8" x14ac:dyDescent="0.25"/>
  <cols>
    <col min="1" max="16384" width="11.44140625" style="61"/>
  </cols>
  <sheetData/>
  <sheetProtection password="CAA1" sheet="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44140625" defaultRowHeight="15.6" x14ac:dyDescent="0.3"/>
  <cols>
    <col min="1" max="3" width="27.6640625" style="5" customWidth="1"/>
    <col min="4" max="16384" width="11.44140625" style="5"/>
  </cols>
  <sheetData>
    <row r="1" spans="1:5" ht="27.75" customHeight="1" x14ac:dyDescent="0.3">
      <c r="A1" s="151" t="s">
        <v>51</v>
      </c>
      <c r="B1" s="151"/>
      <c r="C1" s="151"/>
    </row>
    <row r="2" spans="1:5" ht="54" customHeight="1" x14ac:dyDescent="0.3">
      <c r="A2" s="152" t="s">
        <v>80</v>
      </c>
      <c r="B2" s="152"/>
      <c r="C2" s="152"/>
    </row>
    <row r="3" spans="1:5" ht="98.25" customHeight="1" x14ac:dyDescent="0.3">
      <c r="A3" s="156" t="s">
        <v>43</v>
      </c>
      <c r="B3" s="156"/>
      <c r="C3" s="156"/>
    </row>
    <row r="4" spans="1:5" ht="39.9" customHeight="1" x14ac:dyDescent="0.3">
      <c r="A4" s="157" t="s">
        <v>52</v>
      </c>
      <c r="B4" s="157"/>
      <c r="C4" s="157"/>
    </row>
    <row r="5" spans="1:5" ht="96.75" customHeight="1" x14ac:dyDescent="0.3">
      <c r="A5" s="153" t="s">
        <v>81</v>
      </c>
      <c r="B5" s="154"/>
      <c r="C5" s="154"/>
    </row>
    <row r="6" spans="1:5" ht="96.75" customHeight="1" x14ac:dyDescent="0.3">
      <c r="A6" s="153" t="s">
        <v>82</v>
      </c>
      <c r="B6" s="156"/>
      <c r="C6" s="156"/>
    </row>
    <row r="7" spans="1:5" ht="117.75" customHeight="1" x14ac:dyDescent="0.3">
      <c r="A7" s="152" t="s">
        <v>83</v>
      </c>
      <c r="B7" s="155"/>
      <c r="C7" s="155"/>
      <c r="E7" s="6"/>
    </row>
    <row r="8" spans="1:5" ht="66.75" customHeight="1" x14ac:dyDescent="0.3">
      <c r="A8" s="158" t="s">
        <v>22</v>
      </c>
      <c r="B8" s="159"/>
      <c r="C8" s="160"/>
      <c r="E8" s="6"/>
    </row>
    <row r="9" spans="1:5" ht="31.2" x14ac:dyDescent="0.3">
      <c r="A9" s="7" t="s">
        <v>42</v>
      </c>
      <c r="B9" s="7" t="s">
        <v>47</v>
      </c>
      <c r="C9" s="9"/>
    </row>
    <row r="10" spans="1:5" x14ac:dyDescent="0.3">
      <c r="A10" s="8">
        <v>1379</v>
      </c>
      <c r="B10" s="8">
        <v>1380</v>
      </c>
    </row>
    <row r="11" spans="1:5" x14ac:dyDescent="0.3">
      <c r="A11" s="8">
        <v>179.34</v>
      </c>
      <c r="B11" s="8">
        <v>179</v>
      </c>
    </row>
    <row r="12" spans="1:5" x14ac:dyDescent="0.3">
      <c r="A12" s="8">
        <v>80.12</v>
      </c>
      <c r="B12" s="8">
        <v>80.099999999999994</v>
      </c>
    </row>
    <row r="13" spans="1:5" x14ac:dyDescent="0.3">
      <c r="A13" s="8">
        <v>7.8</v>
      </c>
      <c r="B13" s="34">
        <v>7.8</v>
      </c>
    </row>
    <row r="14" spans="1:5" ht="24" hidden="1" customHeight="1" x14ac:dyDescent="0.3">
      <c r="A14" s="156"/>
      <c r="B14" s="154"/>
      <c r="C14" s="154"/>
    </row>
    <row r="15" spans="1:5" ht="126" customHeight="1" x14ac:dyDescent="0.3">
      <c r="A15" s="152" t="s">
        <v>84</v>
      </c>
      <c r="B15" s="152"/>
      <c r="C15" s="152"/>
    </row>
    <row r="16" spans="1:5" ht="84" customHeight="1" x14ac:dyDescent="0.3">
      <c r="A16" s="152" t="s">
        <v>85</v>
      </c>
      <c r="B16" s="152"/>
      <c r="C16" s="152"/>
    </row>
    <row r="17" spans="1:3" ht="50.1" customHeight="1" x14ac:dyDescent="0.3">
      <c r="A17" s="156" t="s">
        <v>86</v>
      </c>
      <c r="B17" s="154"/>
      <c r="C17" s="154"/>
    </row>
    <row r="18" spans="1:3" ht="80.25" customHeight="1" x14ac:dyDescent="0.3">
      <c r="A18" s="156" t="s">
        <v>21</v>
      </c>
      <c r="B18" s="154"/>
      <c r="C18" s="154"/>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heetViews>
  <sheetFormatPr baseColWidth="10" defaultColWidth="11.44140625" defaultRowHeight="15.6" x14ac:dyDescent="0.3"/>
  <cols>
    <col min="1" max="3" width="27.6640625" style="1" customWidth="1"/>
    <col min="4" max="16384" width="11.44140625" style="1"/>
  </cols>
  <sheetData>
    <row r="1" spans="1:4" x14ac:dyDescent="0.3">
      <c r="A1" s="3" t="s">
        <v>11</v>
      </c>
      <c r="B1" s="3"/>
      <c r="C1" s="3"/>
      <c r="D1" s="3"/>
    </row>
    <row r="2" spans="1:4" ht="72" customHeight="1" x14ac:dyDescent="0.3">
      <c r="A2" s="161" t="s">
        <v>26</v>
      </c>
      <c r="B2" s="162"/>
      <c r="C2" s="162"/>
    </row>
    <row r="3" spans="1:4" ht="59.25" customHeight="1" x14ac:dyDescent="0.3">
      <c r="A3" s="161" t="s">
        <v>27</v>
      </c>
      <c r="B3" s="162"/>
      <c r="C3" s="162"/>
    </row>
    <row r="4" spans="1:4" ht="108" customHeight="1" x14ac:dyDescent="0.3">
      <c r="A4" s="161" t="s">
        <v>28</v>
      </c>
      <c r="B4" s="162"/>
      <c r="C4" s="162"/>
    </row>
    <row r="5" spans="1:4" ht="154.5" customHeight="1" x14ac:dyDescent="0.3">
      <c r="A5" s="161" t="s">
        <v>29</v>
      </c>
      <c r="B5" s="161"/>
      <c r="C5" s="161"/>
    </row>
    <row r="6" spans="1:4" ht="141.75" customHeight="1" x14ac:dyDescent="0.3">
      <c r="A6" s="161" t="s">
        <v>30</v>
      </c>
      <c r="B6" s="161"/>
      <c r="C6" s="161"/>
    </row>
    <row r="7" spans="1:4" ht="195" customHeight="1" x14ac:dyDescent="0.3">
      <c r="A7" s="161" t="s">
        <v>31</v>
      </c>
      <c r="B7" s="162"/>
      <c r="C7" s="162"/>
    </row>
    <row r="8" spans="1:4" ht="79.5" customHeight="1" x14ac:dyDescent="0.3">
      <c r="A8" s="161" t="s">
        <v>65</v>
      </c>
      <c r="B8" s="162"/>
      <c r="C8" s="162"/>
    </row>
    <row r="9" spans="1:4" x14ac:dyDescent="0.3">
      <c r="A9" s="162"/>
      <c r="B9" s="162"/>
      <c r="C9" s="162"/>
    </row>
    <row r="10" spans="1:4" x14ac:dyDescent="0.3">
      <c r="A10" s="162"/>
      <c r="B10" s="162"/>
      <c r="C10" s="162"/>
    </row>
    <row r="11" spans="1:4" x14ac:dyDescent="0.3">
      <c r="A11" s="162"/>
      <c r="B11" s="162"/>
      <c r="C11" s="162"/>
    </row>
    <row r="12" spans="1:4" x14ac:dyDescent="0.3">
      <c r="A12" s="162"/>
      <c r="B12" s="162"/>
      <c r="C12" s="162"/>
    </row>
    <row r="13" spans="1:4" x14ac:dyDescent="0.3">
      <c r="A13" s="162"/>
      <c r="B13" s="162"/>
      <c r="C13" s="162"/>
    </row>
    <row r="14" spans="1:4" x14ac:dyDescent="0.3">
      <c r="A14" s="162"/>
      <c r="B14" s="162"/>
      <c r="C14" s="162"/>
    </row>
    <row r="15" spans="1:4" x14ac:dyDescent="0.3">
      <c r="A15" s="162"/>
      <c r="B15" s="162"/>
      <c r="C15" s="162"/>
    </row>
    <row r="16" spans="1:4" x14ac:dyDescent="0.3">
      <c r="A16" s="162"/>
      <c r="B16" s="162"/>
      <c r="C16" s="162"/>
    </row>
  </sheetData>
  <sheetProtection password="CAA1" sheet="1" objects="1" scenarios="1"/>
  <mergeCells count="15">
    <mergeCell ref="A15:C15"/>
    <mergeCell ref="A16:C16"/>
    <mergeCell ref="A9:C9"/>
    <mergeCell ref="A10:C10"/>
    <mergeCell ref="A11:C11"/>
    <mergeCell ref="A12:C12"/>
    <mergeCell ref="A13:C13"/>
    <mergeCell ref="A14:C14"/>
    <mergeCell ref="A2:C2"/>
    <mergeCell ref="A4:C4"/>
    <mergeCell ref="A7:C7"/>
    <mergeCell ref="A8:C8"/>
    <mergeCell ref="A3:C3"/>
    <mergeCell ref="A5:C5"/>
    <mergeCell ref="A6:C6"/>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dimension ref="A1:C7"/>
  <sheetViews>
    <sheetView workbookViewId="0">
      <selection sqref="A1:C1"/>
    </sheetView>
  </sheetViews>
  <sheetFormatPr baseColWidth="10" defaultColWidth="11.44140625" defaultRowHeight="13.8" x14ac:dyDescent="0.25"/>
  <cols>
    <col min="1" max="3" width="27.6640625" style="35" customWidth="1"/>
    <col min="4" max="16384" width="11.44140625" style="35"/>
  </cols>
  <sheetData>
    <row r="1" spans="1:3" ht="15.6" x14ac:dyDescent="0.3">
      <c r="A1" s="145" t="s">
        <v>67</v>
      </c>
      <c r="B1" s="145"/>
      <c r="C1" s="145"/>
    </row>
    <row r="2" spans="1:3" ht="79.5" customHeight="1" x14ac:dyDescent="0.25">
      <c r="A2" s="147" t="s">
        <v>73</v>
      </c>
      <c r="B2" s="148"/>
      <c r="C2" s="148"/>
    </row>
    <row r="3" spans="1:3" ht="66" customHeight="1" x14ac:dyDescent="0.25">
      <c r="A3" s="147" t="s">
        <v>87</v>
      </c>
      <c r="B3" s="148"/>
      <c r="C3" s="148"/>
    </row>
    <row r="4" spans="1:3" ht="60.75" customHeight="1" x14ac:dyDescent="0.25">
      <c r="A4" s="147" t="s">
        <v>68</v>
      </c>
      <c r="B4" s="148"/>
      <c r="C4" s="148"/>
    </row>
    <row r="5" spans="1:3" ht="50.1" customHeight="1" x14ac:dyDescent="0.25">
      <c r="A5" s="147" t="s">
        <v>88</v>
      </c>
      <c r="B5" s="147"/>
      <c r="C5" s="147"/>
    </row>
    <row r="6" spans="1:3" ht="80.099999999999994" customHeight="1" x14ac:dyDescent="0.25">
      <c r="A6" s="147" t="s">
        <v>89</v>
      </c>
      <c r="B6" s="148"/>
      <c r="C6" s="148"/>
    </row>
    <row r="7" spans="1:3" ht="65.099999999999994" customHeight="1" x14ac:dyDescent="0.25">
      <c r="A7" s="147" t="s">
        <v>94</v>
      </c>
      <c r="B7" s="148"/>
      <c r="C7" s="148"/>
    </row>
  </sheetData>
  <sheetProtection password="CAA1" sheet="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Normal="100" workbookViewId="0">
      <selection sqref="A1:H1"/>
    </sheetView>
  </sheetViews>
  <sheetFormatPr baseColWidth="10" defaultColWidth="11.44140625" defaultRowHeight="13.8" x14ac:dyDescent="0.25"/>
  <cols>
    <col min="1" max="8" width="10.6640625" style="141" customWidth="1"/>
    <col min="9" max="256" width="11.44140625" style="141"/>
    <col min="257" max="264" width="10.6640625" style="141" customWidth="1"/>
    <col min="265" max="512" width="11.44140625" style="141"/>
    <col min="513" max="520" width="10.6640625" style="141" customWidth="1"/>
    <col min="521" max="768" width="11.44140625" style="141"/>
    <col min="769" max="776" width="10.6640625" style="141" customWidth="1"/>
    <col min="777" max="1024" width="11.44140625" style="141"/>
    <col min="1025" max="1032" width="10.6640625" style="141" customWidth="1"/>
    <col min="1033" max="1280" width="11.44140625" style="141"/>
    <col min="1281" max="1288" width="10.6640625" style="141" customWidth="1"/>
    <col min="1289" max="1536" width="11.44140625" style="141"/>
    <col min="1537" max="1544" width="10.6640625" style="141" customWidth="1"/>
    <col min="1545" max="1792" width="11.44140625" style="141"/>
    <col min="1793" max="1800" width="10.6640625" style="141" customWidth="1"/>
    <col min="1801" max="2048" width="11.44140625" style="141"/>
    <col min="2049" max="2056" width="10.6640625" style="141" customWidth="1"/>
    <col min="2057" max="2304" width="11.44140625" style="141"/>
    <col min="2305" max="2312" width="10.6640625" style="141" customWidth="1"/>
    <col min="2313" max="2560" width="11.44140625" style="141"/>
    <col min="2561" max="2568" width="10.6640625" style="141" customWidth="1"/>
    <col min="2569" max="2816" width="11.44140625" style="141"/>
    <col min="2817" max="2824" width="10.6640625" style="141" customWidth="1"/>
    <col min="2825" max="3072" width="11.44140625" style="141"/>
    <col min="3073" max="3080" width="10.6640625" style="141" customWidth="1"/>
    <col min="3081" max="3328" width="11.44140625" style="141"/>
    <col min="3329" max="3336" width="10.6640625" style="141" customWidth="1"/>
    <col min="3337" max="3584" width="11.44140625" style="141"/>
    <col min="3585" max="3592" width="10.6640625" style="141" customWidth="1"/>
    <col min="3593" max="3840" width="11.44140625" style="141"/>
    <col min="3841" max="3848" width="10.6640625" style="141" customWidth="1"/>
    <col min="3849" max="4096" width="11.44140625" style="141"/>
    <col min="4097" max="4104" width="10.6640625" style="141" customWidth="1"/>
    <col min="4105" max="4352" width="11.44140625" style="141"/>
    <col min="4353" max="4360" width="10.6640625" style="141" customWidth="1"/>
    <col min="4361" max="4608" width="11.44140625" style="141"/>
    <col min="4609" max="4616" width="10.6640625" style="141" customWidth="1"/>
    <col min="4617" max="4864" width="11.44140625" style="141"/>
    <col min="4865" max="4872" width="10.6640625" style="141" customWidth="1"/>
    <col min="4873" max="5120" width="11.44140625" style="141"/>
    <col min="5121" max="5128" width="10.6640625" style="141" customWidth="1"/>
    <col min="5129" max="5376" width="11.44140625" style="141"/>
    <col min="5377" max="5384" width="10.6640625" style="141" customWidth="1"/>
    <col min="5385" max="5632" width="11.44140625" style="141"/>
    <col min="5633" max="5640" width="10.6640625" style="141" customWidth="1"/>
    <col min="5641" max="5888" width="11.44140625" style="141"/>
    <col min="5889" max="5896" width="10.6640625" style="141" customWidth="1"/>
    <col min="5897" max="6144" width="11.44140625" style="141"/>
    <col min="6145" max="6152" width="10.6640625" style="141" customWidth="1"/>
    <col min="6153" max="6400" width="11.44140625" style="141"/>
    <col min="6401" max="6408" width="10.6640625" style="141" customWidth="1"/>
    <col min="6409" max="6656" width="11.44140625" style="141"/>
    <col min="6657" max="6664" width="10.6640625" style="141" customWidth="1"/>
    <col min="6665" max="6912" width="11.44140625" style="141"/>
    <col min="6913" max="6920" width="10.6640625" style="141" customWidth="1"/>
    <col min="6921" max="7168" width="11.44140625" style="141"/>
    <col min="7169" max="7176" width="10.6640625" style="141" customWidth="1"/>
    <col min="7177" max="7424" width="11.44140625" style="141"/>
    <col min="7425" max="7432" width="10.6640625" style="141" customWidth="1"/>
    <col min="7433" max="7680" width="11.44140625" style="141"/>
    <col min="7681" max="7688" width="10.6640625" style="141" customWidth="1"/>
    <col min="7689" max="7936" width="11.44140625" style="141"/>
    <col min="7937" max="7944" width="10.6640625" style="141" customWidth="1"/>
    <col min="7945" max="8192" width="11.44140625" style="141"/>
    <col min="8193" max="8200" width="10.6640625" style="141" customWidth="1"/>
    <col min="8201" max="8448" width="11.44140625" style="141"/>
    <col min="8449" max="8456" width="10.6640625" style="141" customWidth="1"/>
    <col min="8457" max="8704" width="11.44140625" style="141"/>
    <col min="8705" max="8712" width="10.6640625" style="141" customWidth="1"/>
    <col min="8713" max="8960" width="11.44140625" style="141"/>
    <col min="8961" max="8968" width="10.6640625" style="141" customWidth="1"/>
    <col min="8969" max="9216" width="11.44140625" style="141"/>
    <col min="9217" max="9224" width="10.6640625" style="141" customWidth="1"/>
    <col min="9225" max="9472" width="11.44140625" style="141"/>
    <col min="9473" max="9480" width="10.6640625" style="141" customWidth="1"/>
    <col min="9481" max="9728" width="11.44140625" style="141"/>
    <col min="9729" max="9736" width="10.6640625" style="141" customWidth="1"/>
    <col min="9737" max="9984" width="11.44140625" style="141"/>
    <col min="9985" max="9992" width="10.6640625" style="141" customWidth="1"/>
    <col min="9993" max="10240" width="11.44140625" style="141"/>
    <col min="10241" max="10248" width="10.6640625" style="141" customWidth="1"/>
    <col min="10249" max="10496" width="11.44140625" style="141"/>
    <col min="10497" max="10504" width="10.6640625" style="141" customWidth="1"/>
    <col min="10505" max="10752" width="11.44140625" style="141"/>
    <col min="10753" max="10760" width="10.6640625" style="141" customWidth="1"/>
    <col min="10761" max="11008" width="11.44140625" style="141"/>
    <col min="11009" max="11016" width="10.6640625" style="141" customWidth="1"/>
    <col min="11017" max="11264" width="11.44140625" style="141"/>
    <col min="11265" max="11272" width="10.6640625" style="141" customWidth="1"/>
    <col min="11273" max="11520" width="11.44140625" style="141"/>
    <col min="11521" max="11528" width="10.6640625" style="141" customWidth="1"/>
    <col min="11529" max="11776" width="11.44140625" style="141"/>
    <col min="11777" max="11784" width="10.6640625" style="141" customWidth="1"/>
    <col min="11785" max="12032" width="11.44140625" style="141"/>
    <col min="12033" max="12040" width="10.6640625" style="141" customWidth="1"/>
    <col min="12041" max="12288" width="11.44140625" style="141"/>
    <col min="12289" max="12296" width="10.6640625" style="141" customWidth="1"/>
    <col min="12297" max="12544" width="11.44140625" style="141"/>
    <col min="12545" max="12552" width="10.6640625" style="141" customWidth="1"/>
    <col min="12553" max="12800" width="11.44140625" style="141"/>
    <col min="12801" max="12808" width="10.6640625" style="141" customWidth="1"/>
    <col min="12809" max="13056" width="11.44140625" style="141"/>
    <col min="13057" max="13064" width="10.6640625" style="141" customWidth="1"/>
    <col min="13065" max="13312" width="11.44140625" style="141"/>
    <col min="13313" max="13320" width="10.6640625" style="141" customWidth="1"/>
    <col min="13321" max="13568" width="11.44140625" style="141"/>
    <col min="13569" max="13576" width="10.6640625" style="141" customWidth="1"/>
    <col min="13577" max="13824" width="11.44140625" style="141"/>
    <col min="13825" max="13832" width="10.6640625" style="141" customWidth="1"/>
    <col min="13833" max="14080" width="11.44140625" style="141"/>
    <col min="14081" max="14088" width="10.6640625" style="141" customWidth="1"/>
    <col min="14089" max="14336" width="11.44140625" style="141"/>
    <col min="14337" max="14344" width="10.6640625" style="141" customWidth="1"/>
    <col min="14345" max="14592" width="11.44140625" style="141"/>
    <col min="14593" max="14600" width="10.6640625" style="141" customWidth="1"/>
    <col min="14601" max="14848" width="11.44140625" style="141"/>
    <col min="14849" max="14856" width="10.6640625" style="141" customWidth="1"/>
    <col min="14857" max="15104" width="11.44140625" style="141"/>
    <col min="15105" max="15112" width="10.6640625" style="141" customWidth="1"/>
    <col min="15113" max="15360" width="11.44140625" style="141"/>
    <col min="15361" max="15368" width="10.6640625" style="141" customWidth="1"/>
    <col min="15369" max="15616" width="11.44140625" style="141"/>
    <col min="15617" max="15624" width="10.6640625" style="141" customWidth="1"/>
    <col min="15625" max="15872" width="11.44140625" style="141"/>
    <col min="15873" max="15880" width="10.6640625" style="141" customWidth="1"/>
    <col min="15881" max="16128" width="11.44140625" style="141"/>
    <col min="16129" max="16136" width="10.6640625" style="141" customWidth="1"/>
    <col min="16137" max="16384" width="11.44140625" style="141"/>
  </cols>
  <sheetData>
    <row r="1" spans="1:8" ht="20.100000000000001" customHeight="1" x14ac:dyDescent="0.3">
      <c r="A1" s="165" t="s">
        <v>384</v>
      </c>
      <c r="B1" s="165"/>
      <c r="C1" s="165"/>
      <c r="D1" s="165"/>
      <c r="E1" s="165"/>
      <c r="F1" s="165"/>
      <c r="G1" s="165"/>
      <c r="H1" s="165"/>
    </row>
    <row r="2" spans="1:8" ht="34.950000000000003" customHeight="1" x14ac:dyDescent="0.25">
      <c r="A2" s="163" t="s">
        <v>385</v>
      </c>
      <c r="B2" s="164"/>
      <c r="C2" s="164"/>
      <c r="D2" s="164"/>
      <c r="E2" s="164"/>
      <c r="F2" s="164"/>
      <c r="G2" s="164"/>
      <c r="H2" s="164"/>
    </row>
    <row r="3" spans="1:8" ht="34.950000000000003" customHeight="1" x14ac:dyDescent="0.25">
      <c r="A3" s="163" t="s">
        <v>386</v>
      </c>
      <c r="B3" s="164"/>
      <c r="C3" s="164"/>
      <c r="D3" s="164"/>
      <c r="E3" s="164"/>
      <c r="F3" s="164"/>
      <c r="G3" s="164"/>
      <c r="H3" s="164"/>
    </row>
    <row r="4" spans="1:8" ht="70.05" customHeight="1" x14ac:dyDescent="0.25">
      <c r="A4" s="163" t="s">
        <v>387</v>
      </c>
      <c r="B4" s="164"/>
      <c r="C4" s="164"/>
      <c r="D4" s="164"/>
      <c r="E4" s="164"/>
      <c r="F4" s="164"/>
      <c r="G4" s="164"/>
      <c r="H4" s="164"/>
    </row>
    <row r="5" spans="1:8" ht="52.95" customHeight="1" x14ac:dyDescent="0.25">
      <c r="A5" s="163" t="s">
        <v>388</v>
      </c>
      <c r="B5" s="164"/>
      <c r="C5" s="164"/>
      <c r="D5" s="164"/>
      <c r="E5" s="164"/>
      <c r="F5" s="164"/>
      <c r="G5" s="164"/>
      <c r="H5" s="164"/>
    </row>
    <row r="6" spans="1:8" ht="34.950000000000003" customHeight="1" x14ac:dyDescent="0.25">
      <c r="A6" s="163" t="s">
        <v>389</v>
      </c>
      <c r="B6" s="164"/>
      <c r="C6" s="164"/>
      <c r="D6" s="164"/>
      <c r="E6" s="164"/>
      <c r="F6" s="164"/>
      <c r="G6" s="164"/>
      <c r="H6" s="164"/>
    </row>
    <row r="7" spans="1:8" ht="88.05" customHeight="1" x14ac:dyDescent="0.25">
      <c r="A7" s="163" t="s">
        <v>390</v>
      </c>
      <c r="B7" s="164"/>
      <c r="C7" s="164"/>
      <c r="D7" s="164"/>
      <c r="E7" s="164"/>
      <c r="F7" s="164"/>
      <c r="G7" s="164"/>
      <c r="H7" s="164"/>
    </row>
    <row r="8" spans="1:8" ht="88.05" customHeight="1" x14ac:dyDescent="0.25">
      <c r="A8" s="163" t="s">
        <v>391</v>
      </c>
      <c r="B8" s="164"/>
      <c r="C8" s="164"/>
      <c r="D8" s="164"/>
      <c r="E8" s="164"/>
      <c r="F8" s="164"/>
      <c r="G8" s="164"/>
      <c r="H8" s="164"/>
    </row>
    <row r="9" spans="1:8" ht="70.05" customHeight="1" x14ac:dyDescent="0.25">
      <c r="A9" s="163" t="s">
        <v>392</v>
      </c>
      <c r="B9" s="164"/>
      <c r="C9" s="164"/>
      <c r="D9" s="164"/>
      <c r="E9" s="164"/>
      <c r="F9" s="164"/>
      <c r="G9" s="164"/>
      <c r="H9" s="164"/>
    </row>
    <row r="10" spans="1:8" ht="52.95" customHeight="1" x14ac:dyDescent="0.25">
      <c r="A10" s="163" t="s">
        <v>393</v>
      </c>
      <c r="B10" s="164"/>
      <c r="C10" s="164"/>
      <c r="D10" s="164"/>
      <c r="E10" s="164"/>
      <c r="F10" s="164"/>
      <c r="G10" s="164"/>
      <c r="H10" s="164"/>
    </row>
    <row r="11" spans="1:8" ht="70.05" customHeight="1" x14ac:dyDescent="0.25">
      <c r="A11" s="163" t="s">
        <v>394</v>
      </c>
      <c r="B11" s="164"/>
      <c r="C11" s="164"/>
      <c r="D11" s="164"/>
      <c r="E11" s="164"/>
      <c r="F11" s="164"/>
      <c r="G11" s="164"/>
      <c r="H11" s="164"/>
    </row>
    <row r="12" spans="1:8" ht="34.950000000000003" customHeight="1" x14ac:dyDescent="0.25">
      <c r="A12" s="163" t="s">
        <v>395</v>
      </c>
      <c r="B12" s="164"/>
      <c r="C12" s="164"/>
      <c r="D12" s="164"/>
      <c r="E12" s="164"/>
      <c r="F12" s="164"/>
      <c r="G12" s="164"/>
      <c r="H12" s="164"/>
    </row>
    <row r="13" spans="1:8" ht="97.05" customHeight="1" x14ac:dyDescent="0.25">
      <c r="A13" s="163" t="s">
        <v>396</v>
      </c>
      <c r="B13" s="164"/>
      <c r="C13" s="164"/>
      <c r="D13" s="164"/>
      <c r="E13" s="164"/>
      <c r="F13" s="164"/>
      <c r="G13" s="164"/>
      <c r="H13" s="164"/>
    </row>
    <row r="14" spans="1:8" ht="97.05" customHeight="1" x14ac:dyDescent="0.25">
      <c r="A14" s="163" t="s">
        <v>397</v>
      </c>
      <c r="B14" s="164"/>
      <c r="C14" s="164"/>
      <c r="D14" s="164"/>
      <c r="E14" s="164"/>
      <c r="F14" s="164"/>
      <c r="G14" s="164"/>
      <c r="H14" s="164"/>
    </row>
    <row r="15" spans="1:8" ht="20.100000000000001" customHeight="1" x14ac:dyDescent="0.25">
      <c r="A15" s="163" t="s">
        <v>398</v>
      </c>
      <c r="B15" s="164"/>
      <c r="C15" s="164"/>
      <c r="D15" s="164"/>
      <c r="E15" s="164"/>
      <c r="F15" s="164"/>
      <c r="G15" s="164"/>
      <c r="H15" s="164"/>
    </row>
    <row r="16" spans="1:8" x14ac:dyDescent="0.25">
      <c r="A16" s="163"/>
      <c r="B16" s="164"/>
      <c r="C16" s="164"/>
      <c r="D16" s="164"/>
      <c r="E16" s="164"/>
      <c r="F16" s="164"/>
      <c r="G16" s="164"/>
      <c r="H16" s="164"/>
    </row>
    <row r="17" spans="1:8" x14ac:dyDescent="0.25">
      <c r="A17" s="163"/>
      <c r="B17" s="164"/>
      <c r="C17" s="164"/>
      <c r="D17" s="164"/>
      <c r="E17" s="164"/>
      <c r="F17" s="164"/>
      <c r="G17" s="164"/>
      <c r="H17" s="164"/>
    </row>
    <row r="18" spans="1:8" x14ac:dyDescent="0.25">
      <c r="A18" s="163"/>
      <c r="B18" s="164"/>
      <c r="C18" s="164"/>
      <c r="D18" s="164"/>
      <c r="E18" s="164"/>
      <c r="F18" s="164"/>
      <c r="G18" s="164"/>
      <c r="H18" s="164"/>
    </row>
    <row r="19" spans="1:8" x14ac:dyDescent="0.25">
      <c r="A19" s="163"/>
      <c r="B19" s="164"/>
      <c r="C19" s="164"/>
      <c r="D19" s="164"/>
      <c r="E19" s="164"/>
      <c r="F19" s="164"/>
      <c r="G19" s="164"/>
      <c r="H19" s="164"/>
    </row>
    <row r="20" spans="1:8" x14ac:dyDescent="0.25">
      <c r="A20" s="163"/>
      <c r="B20" s="164"/>
      <c r="C20" s="164"/>
      <c r="D20" s="164"/>
      <c r="E20" s="164"/>
      <c r="F20" s="164"/>
      <c r="G20" s="164"/>
      <c r="H20" s="164"/>
    </row>
  </sheetData>
  <sheetProtection password="CAA1" sheet="1"/>
  <mergeCells count="20">
    <mergeCell ref="A19:H19"/>
    <mergeCell ref="A20:H20"/>
    <mergeCell ref="A13:H13"/>
    <mergeCell ref="A14:H14"/>
    <mergeCell ref="A15:H15"/>
    <mergeCell ref="A16:H16"/>
    <mergeCell ref="A17:H17"/>
    <mergeCell ref="A18:H18"/>
    <mergeCell ref="A12:H12"/>
    <mergeCell ref="A1:H1"/>
    <mergeCell ref="A2:H2"/>
    <mergeCell ref="A3:H3"/>
    <mergeCell ref="A4:H4"/>
    <mergeCell ref="A5:H5"/>
    <mergeCell ref="A6:H6"/>
    <mergeCell ref="A7:H7"/>
    <mergeCell ref="A8:H8"/>
    <mergeCell ref="A9:H9"/>
    <mergeCell ref="A10:H10"/>
    <mergeCell ref="A11:H11"/>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44140625" defaultRowHeight="13.8" x14ac:dyDescent="0.25"/>
  <cols>
    <col min="1" max="1" width="25.109375" style="39" bestFit="1" customWidth="1"/>
    <col min="2" max="2" width="39" style="39" customWidth="1"/>
    <col min="3" max="16384" width="11.44140625" style="39"/>
  </cols>
  <sheetData>
    <row r="1" spans="1:7" ht="20.100000000000001" customHeight="1" x14ac:dyDescent="0.25">
      <c r="A1" s="38" t="s">
        <v>58</v>
      </c>
      <c r="C1" s="40" t="s">
        <v>59</v>
      </c>
    </row>
    <row r="2" spans="1:7" ht="20.100000000000001" customHeight="1" x14ac:dyDescent="0.25">
      <c r="A2" s="39" t="s">
        <v>60</v>
      </c>
      <c r="B2" s="41"/>
      <c r="C2" s="39" t="s">
        <v>60</v>
      </c>
    </row>
    <row r="3" spans="1:7" ht="20.100000000000001" customHeight="1" x14ac:dyDescent="0.25">
      <c r="A3" s="39" t="s">
        <v>61</v>
      </c>
      <c r="B3" s="57"/>
      <c r="C3" s="39" t="s">
        <v>62</v>
      </c>
    </row>
    <row r="4" spans="1:7" ht="20.100000000000001" customHeight="1" x14ac:dyDescent="0.25">
      <c r="A4" s="39" t="s">
        <v>63</v>
      </c>
      <c r="B4" s="41"/>
      <c r="C4" s="39" t="s">
        <v>64</v>
      </c>
    </row>
    <row r="5" spans="1:7" ht="20.100000000000001" customHeight="1" x14ac:dyDescent="0.25"/>
    <row r="6" spans="1:7" ht="45" customHeight="1" x14ac:dyDescent="0.25">
      <c r="A6" s="169" t="s">
        <v>91</v>
      </c>
      <c r="B6" s="170"/>
      <c r="C6" s="170"/>
      <c r="D6" s="170"/>
      <c r="E6" s="170"/>
      <c r="F6" s="170"/>
      <c r="G6" s="170"/>
    </row>
    <row r="7" spans="1:7" ht="15" customHeight="1" x14ac:dyDescent="0.25"/>
    <row r="8" spans="1:7" ht="45" customHeight="1" x14ac:dyDescent="0.25">
      <c r="A8" s="169" t="s">
        <v>169</v>
      </c>
      <c r="B8" s="170"/>
      <c r="C8" s="170"/>
      <c r="D8" s="170"/>
      <c r="E8" s="170"/>
      <c r="F8" s="170"/>
      <c r="G8" s="170"/>
    </row>
    <row r="9" spans="1:7" ht="20.100000000000001" customHeight="1" x14ac:dyDescent="0.25">
      <c r="A9" s="42"/>
    </row>
    <row r="10" spans="1:7" ht="45" customHeight="1" x14ac:dyDescent="0.25">
      <c r="A10" s="166" t="s">
        <v>170</v>
      </c>
      <c r="B10" s="166"/>
      <c r="C10" s="166"/>
      <c r="D10" s="166"/>
      <c r="E10" s="166"/>
      <c r="F10" s="166"/>
      <c r="G10" s="166"/>
    </row>
    <row r="11" spans="1:7" ht="45" customHeight="1" x14ac:dyDescent="0.25">
      <c r="A11" s="166" t="s">
        <v>171</v>
      </c>
      <c r="B11" s="167"/>
      <c r="C11" s="167"/>
      <c r="D11" s="167"/>
      <c r="E11" s="167"/>
      <c r="F11" s="167"/>
      <c r="G11" s="167"/>
    </row>
    <row r="12" spans="1:7" ht="45" customHeight="1" x14ac:dyDescent="0.25">
      <c r="A12" s="166" t="s">
        <v>172</v>
      </c>
      <c r="B12" s="166"/>
      <c r="C12" s="167" t="s">
        <v>173</v>
      </c>
      <c r="D12" s="167"/>
      <c r="E12" s="167"/>
      <c r="F12" s="167"/>
      <c r="G12" s="60"/>
    </row>
    <row r="13" spans="1:7" ht="45" customHeight="1" x14ac:dyDescent="0.25">
      <c r="A13" s="59"/>
      <c r="B13" s="59"/>
      <c r="C13" s="60"/>
      <c r="D13" s="60"/>
      <c r="E13" s="60"/>
      <c r="F13" s="60"/>
      <c r="G13" s="60"/>
    </row>
    <row r="15" spans="1:7" x14ac:dyDescent="0.25">
      <c r="A15" s="39" t="s">
        <v>70</v>
      </c>
      <c r="B15" s="57"/>
      <c r="C15" s="168" t="s">
        <v>92</v>
      </c>
      <c r="D15" s="168"/>
      <c r="E15" s="168"/>
    </row>
    <row r="16" spans="1:7" x14ac:dyDescent="0.25">
      <c r="A16" s="39" t="s">
        <v>71</v>
      </c>
      <c r="B16" s="42" t="str">
        <f>IF(ISBLANK(B15),"",IF(B3=B15,"Kontrolle erfolgreich - check ok","FEHLER - ERROR"))</f>
        <v/>
      </c>
      <c r="C16" s="39" t="s">
        <v>93</v>
      </c>
    </row>
    <row r="17" spans="2:2" x14ac:dyDescent="0.25">
      <c r="B17" s="42" t="str">
        <f>IF(ISBLANK(B15),"",IF(ISERROR(FIND("@",B15,1)),"keine gültige eMail-Adresse",IF((VALUE(FIND("@",B15,1))&gt;1),"","keine gültige eMail-Adresse!")))</f>
        <v/>
      </c>
    </row>
    <row r="18" spans="2:2" x14ac:dyDescent="0.25">
      <c r="B18" s="42" t="str">
        <f>IF(ISBLANK(B15),"",IF(ISERROR(FIND("@",B15,1)),"no valid eMail-adress",IF((VALUE(FIND("@",B15,1))&gt;1),"","no valid eMail-address!")))</f>
        <v/>
      </c>
    </row>
    <row r="19" spans="2:2" x14ac:dyDescent="0.25">
      <c r="B19" s="39" t="str">
        <f>IF(ISBLANK(B15),"",IF(ISERROR(FIND("; ",B15,1)),"",IF((VALUE(FIND("; ",B15,1))&gt;8),"","Achtung - die zweite eMail-Adresse wurde nicht korrekt eingegeben")))</f>
        <v/>
      </c>
    </row>
  </sheetData>
  <sheetProtection password="CAA1" sheet="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G30"/>
  <sheetViews>
    <sheetView workbookViewId="0"/>
  </sheetViews>
  <sheetFormatPr baseColWidth="10" defaultRowHeight="13.8" x14ac:dyDescent="0.25"/>
  <cols>
    <col min="1" max="1" width="39.5546875" bestFit="1" customWidth="1"/>
    <col min="2" max="2" width="33.109375" bestFit="1" customWidth="1"/>
  </cols>
  <sheetData>
    <row r="1" spans="1:7" x14ac:dyDescent="0.25">
      <c r="A1" t="s">
        <v>12</v>
      </c>
      <c r="B1" s="4" t="str">
        <f>IF(ISNUMBER(VALUE(Ergebnisse!G1)),IF(VALUE(Ergebnisse!G1)&gt;0,VALUE(Ergebnisse!G1),""),"")</f>
        <v/>
      </c>
      <c r="D1" t="s">
        <v>19</v>
      </c>
    </row>
    <row r="2" spans="1:7" x14ac:dyDescent="0.25">
      <c r="A2" t="s">
        <v>4</v>
      </c>
      <c r="B2" s="4" t="str">
        <f>IF(ISNUMBER(VALUE(Ergebnisse!G2)),IF(VALUE(Ergebnisse!G2)&gt;0,VALUE(Ergebnisse!G2),""),"")</f>
        <v/>
      </c>
    </row>
    <row r="3" spans="1:7" x14ac:dyDescent="0.25">
      <c r="A3" t="s">
        <v>13</v>
      </c>
      <c r="B3" s="30" t="s">
        <v>194</v>
      </c>
      <c r="D3" t="s">
        <v>18</v>
      </c>
    </row>
    <row r="4" spans="1:7" x14ac:dyDescent="0.25">
      <c r="A4" t="s">
        <v>14</v>
      </c>
      <c r="B4" s="4">
        <f>YEAR(Ergebnisse!E5)</f>
        <v>2020</v>
      </c>
      <c r="D4" s="10">
        <v>2</v>
      </c>
    </row>
    <row r="5" spans="1:7" x14ac:dyDescent="0.25">
      <c r="A5" t="s">
        <v>15</v>
      </c>
      <c r="B5" s="4" t="str">
        <f>D8</f>
        <v>N</v>
      </c>
      <c r="D5" t="str">
        <f>IF(D4=2,"N","J")</f>
        <v>N</v>
      </c>
      <c r="F5">
        <v>1</v>
      </c>
      <c r="G5" s="46" t="s">
        <v>75</v>
      </c>
    </row>
    <row r="6" spans="1:7" x14ac:dyDescent="0.25">
      <c r="A6" t="s">
        <v>44</v>
      </c>
      <c r="B6" s="4">
        <f>Ergebnisse!G3</f>
        <v>1</v>
      </c>
      <c r="F6">
        <v>2</v>
      </c>
      <c r="G6" s="46" t="s">
        <v>76</v>
      </c>
    </row>
    <row r="7" spans="1:7" x14ac:dyDescent="0.25">
      <c r="A7" t="s">
        <v>50</v>
      </c>
      <c r="B7" s="32">
        <f>Ergebnisse!E5</f>
        <v>44136</v>
      </c>
    </row>
    <row r="8" spans="1:7" x14ac:dyDescent="0.25">
      <c r="A8" t="s">
        <v>16</v>
      </c>
      <c r="B8" s="4">
        <v>21</v>
      </c>
      <c r="D8" t="str">
        <f>LEFT(D5,1)</f>
        <v>N</v>
      </c>
    </row>
    <row r="9" spans="1:7" x14ac:dyDescent="0.25">
      <c r="A9" t="s">
        <v>17</v>
      </c>
      <c r="B9" s="4">
        <v>2</v>
      </c>
    </row>
    <row r="10" spans="1:7" x14ac:dyDescent="0.25">
      <c r="A10" t="s">
        <v>23</v>
      </c>
      <c r="B10" s="2" t="str">
        <f>Ergebnisse!A19</f>
        <v>Wasser</v>
      </c>
      <c r="C10" s="2" t="str">
        <f>Ergebnisse!B19</f>
        <v>g/100 g</v>
      </c>
    </row>
    <row r="11" spans="1:7" x14ac:dyDescent="0.25">
      <c r="A11" t="s">
        <v>24</v>
      </c>
      <c r="B11" s="2" t="str">
        <f>Ergebnisse!A20</f>
        <v>Fett</v>
      </c>
      <c r="C11" s="2" t="str">
        <f>Ergebnisse!B20</f>
        <v>g/100 g</v>
      </c>
    </row>
    <row r="12" spans="1:7" x14ac:dyDescent="0.25">
      <c r="A12" t="s">
        <v>25</v>
      </c>
      <c r="B12" s="2" t="str">
        <f>Ergebnisse!A21</f>
        <v>Rohprotein (N * 6,25)</v>
      </c>
      <c r="C12" s="2" t="str">
        <f>Ergebnisse!B21</f>
        <v>g/100 g</v>
      </c>
    </row>
    <row r="13" spans="1:7" x14ac:dyDescent="0.25">
      <c r="A13" t="s">
        <v>32</v>
      </c>
      <c r="B13" s="2" t="str">
        <f>Ergebnisse!A22</f>
        <v>pH-Wert</v>
      </c>
      <c r="C13" s="2" t="str">
        <f>Ergebnisse!B22</f>
        <v>X</v>
      </c>
    </row>
    <row r="14" spans="1:7" x14ac:dyDescent="0.25">
      <c r="A14" t="s">
        <v>33</v>
      </c>
      <c r="B14" s="2" t="str">
        <f>Ergebnisse!A23</f>
        <v>Nichtproteinstickstoff (NPN)</v>
      </c>
      <c r="C14" s="2" t="str">
        <f>Ergebnisse!B23</f>
        <v>g/100 g</v>
      </c>
    </row>
    <row r="15" spans="1:7" x14ac:dyDescent="0.25">
      <c r="A15" t="s">
        <v>34</v>
      </c>
      <c r="B15" s="2" t="str">
        <f>Ergebnisse!A24</f>
        <v>Asche</v>
      </c>
      <c r="C15" s="2" t="str">
        <f>Ergebnisse!B24</f>
        <v>g/100 g</v>
      </c>
    </row>
    <row r="16" spans="1:7" x14ac:dyDescent="0.25">
      <c r="A16" t="s">
        <v>35</v>
      </c>
      <c r="B16" s="2" t="str">
        <f>Ergebnisse!A25</f>
        <v>Kochsalz</v>
      </c>
      <c r="C16" s="2" t="str">
        <f>Ergebnisse!B25</f>
        <v>g/100 g</v>
      </c>
    </row>
    <row r="17" spans="1:3" x14ac:dyDescent="0.25">
      <c r="A17" t="s">
        <v>36</v>
      </c>
      <c r="B17" s="2" t="str">
        <f>Ergebnisse!A26</f>
        <v>Natrium</v>
      </c>
      <c r="C17" s="2" t="str">
        <f>Ergebnisse!B26</f>
        <v>g/100 g</v>
      </c>
    </row>
    <row r="18" spans="1:3" x14ac:dyDescent="0.25">
      <c r="A18" t="s">
        <v>181</v>
      </c>
      <c r="B18" s="2" t="str">
        <f>Ergebnisse!A27</f>
        <v>Triphosphat (qualitativ)</v>
      </c>
      <c r="C18" s="2" t="str">
        <f>Ergebnisse!B27</f>
        <v>X</v>
      </c>
    </row>
    <row r="19" spans="1:3" x14ac:dyDescent="0.25">
      <c r="A19" t="s">
        <v>182</v>
      </c>
      <c r="B19" s="2" t="str">
        <f>Ergebnisse!A28</f>
        <v>Diphosphat (qualitativ)</v>
      </c>
      <c r="C19" s="2" t="str">
        <f>Ergebnisse!B28</f>
        <v>X</v>
      </c>
    </row>
    <row r="20" spans="1:3" x14ac:dyDescent="0.25">
      <c r="A20" t="s">
        <v>183</v>
      </c>
      <c r="B20" s="2" t="str">
        <f>Ergebnisse!A29</f>
        <v>Gesamtphosphat, berechnet als P2O5</v>
      </c>
      <c r="C20" s="2" t="str">
        <f>Ergebnisse!B29</f>
        <v>g/100 g</v>
      </c>
    </row>
    <row r="21" spans="1:3" x14ac:dyDescent="0.25">
      <c r="A21" t="s">
        <v>300</v>
      </c>
      <c r="B21" s="2" t="str">
        <f>Ergebnisse!A30</f>
        <v>Säurelöslicher Phosphor,
berechnet als P2O5</v>
      </c>
      <c r="C21" s="2" t="str">
        <f>Ergebnisse!B30</f>
        <v>g/100 g</v>
      </c>
    </row>
    <row r="22" spans="1:3" x14ac:dyDescent="0.25">
      <c r="A22" t="s">
        <v>301</v>
      </c>
      <c r="B22" s="2" t="str">
        <f>Ergebnisse!A31</f>
        <v>Teilhydrolysierte Gelatine
(Kollagenabbauprodukte)</v>
      </c>
      <c r="C22" s="2" t="str">
        <f>Ergebnisse!B31</f>
        <v>g/100 g</v>
      </c>
    </row>
    <row r="23" spans="1:3" x14ac:dyDescent="0.25">
      <c r="A23" t="s">
        <v>366</v>
      </c>
      <c r="B23" s="2" t="str">
        <f>Ergebnisse!A32</f>
        <v>Nachgewiesener Farbstoff</v>
      </c>
      <c r="C23" s="2" t="str">
        <f>Ergebnisse!B32</f>
        <v>X</v>
      </c>
    </row>
    <row r="24" spans="1:3" x14ac:dyDescent="0.25">
      <c r="A24" t="s">
        <v>367</v>
      </c>
      <c r="B24" s="2" t="str">
        <f>Ergebnisse!A33</f>
        <v>Nachgewiesener Farbstoff</v>
      </c>
      <c r="C24" s="2" t="str">
        <f>Ergebnisse!B33</f>
        <v>X</v>
      </c>
    </row>
    <row r="25" spans="1:3" x14ac:dyDescent="0.25">
      <c r="A25" t="s">
        <v>368</v>
      </c>
      <c r="B25" s="2" t="str">
        <f>Ergebnisse!A34</f>
        <v>Nachgewiesener Farbstoff</v>
      </c>
      <c r="C25" s="2" t="str">
        <f>Ergebnisse!B34</f>
        <v>X</v>
      </c>
    </row>
    <row r="26" spans="1:3" x14ac:dyDescent="0.25">
      <c r="A26" t="s">
        <v>369</v>
      </c>
      <c r="B26" s="2" t="str">
        <f>Ergebnisse!A35</f>
        <v>Nachgewiesener Farbstoff</v>
      </c>
      <c r="C26" s="2" t="str">
        <f>Ergebnisse!B35</f>
        <v>X</v>
      </c>
    </row>
    <row r="27" spans="1:3" x14ac:dyDescent="0.25">
      <c r="A27" t="s">
        <v>376</v>
      </c>
      <c r="B27" s="2" t="s">
        <v>399</v>
      </c>
      <c r="C27" s="2" t="str">
        <f>Ergebnisse!B36</f>
        <v>mg/kg</v>
      </c>
    </row>
    <row r="28" spans="1:3" x14ac:dyDescent="0.25">
      <c r="A28" t="s">
        <v>377</v>
      </c>
      <c r="B28" s="2" t="s">
        <v>400</v>
      </c>
      <c r="C28" s="2" t="str">
        <f>Ergebnisse!B37</f>
        <v>mg/kg</v>
      </c>
    </row>
    <row r="29" spans="1:3" x14ac:dyDescent="0.25">
      <c r="A29" t="s">
        <v>378</v>
      </c>
      <c r="B29" s="2" t="s">
        <v>401</v>
      </c>
      <c r="C29" s="2" t="str">
        <f>Ergebnisse!B38</f>
        <v>mg/kg</v>
      </c>
    </row>
    <row r="30" spans="1:3" x14ac:dyDescent="0.25">
      <c r="A30" t="s">
        <v>379</v>
      </c>
      <c r="B30" s="2" t="s">
        <v>402</v>
      </c>
      <c r="C30" s="2" t="str">
        <f>Ergebnisse!B39</f>
        <v>mg/kg</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4"/>
  <dimension ref="A1:J83"/>
  <sheetViews>
    <sheetView zoomScaleNormal="100" workbookViewId="0">
      <selection activeCell="G1" sqref="G1"/>
    </sheetView>
  </sheetViews>
  <sheetFormatPr baseColWidth="10" defaultColWidth="11.44140625" defaultRowHeight="13.8" x14ac:dyDescent="0.25"/>
  <cols>
    <col min="1" max="1" width="36.88671875" style="15" customWidth="1"/>
    <col min="2" max="2" width="11.44140625" style="15"/>
    <col min="3" max="3" width="13" style="15" bestFit="1" customWidth="1"/>
    <col min="4" max="6" width="15.6640625" style="15" customWidth="1"/>
    <col min="7" max="7" width="14.6640625" style="15" customWidth="1"/>
    <col min="8" max="8" width="9.6640625" style="15" customWidth="1"/>
    <col min="9" max="9" width="3.6640625" style="15" customWidth="1"/>
    <col min="10" max="10" width="11.6640625" style="15" customWidth="1"/>
    <col min="11" max="16384" width="11.44140625" style="15"/>
  </cols>
  <sheetData>
    <row r="1" spans="1:8" ht="21.9" customHeight="1" x14ac:dyDescent="0.4">
      <c r="A1" s="11" t="s">
        <v>0</v>
      </c>
      <c r="B1" s="12"/>
      <c r="E1" s="13" t="s">
        <v>3</v>
      </c>
      <c r="F1" s="14"/>
      <c r="G1" s="124"/>
    </row>
    <row r="2" spans="1:8" ht="21.9" customHeight="1" x14ac:dyDescent="0.4">
      <c r="A2" s="11" t="s">
        <v>193</v>
      </c>
      <c r="B2" s="12"/>
      <c r="E2" s="13" t="s">
        <v>4</v>
      </c>
      <c r="F2" s="14"/>
      <c r="G2" s="124"/>
    </row>
    <row r="3" spans="1:8" ht="21.9" customHeight="1" x14ac:dyDescent="0.4">
      <c r="A3" s="11"/>
      <c r="B3" s="12"/>
      <c r="E3" s="175" t="s">
        <v>66</v>
      </c>
      <c r="F3" s="175"/>
      <c r="G3" s="58">
        <v>1</v>
      </c>
    </row>
    <row r="4" spans="1:8" ht="21.9" customHeight="1" x14ac:dyDescent="0.35">
      <c r="A4" s="13" t="s">
        <v>10</v>
      </c>
      <c r="B4" s="172" t="s">
        <v>5</v>
      </c>
      <c r="C4" s="172"/>
      <c r="E4" s="43"/>
      <c r="F4" s="43" t="str">
        <f>IF(ISBLANK(G1),"",IF(ISNUMBER(VALUE(G1)),"","Bitte nur Ziffern eingeben (numbers only)"))</f>
        <v/>
      </c>
      <c r="G4" s="27"/>
      <c r="H4" s="16"/>
    </row>
    <row r="5" spans="1:8" ht="21.9" customHeight="1" x14ac:dyDescent="0.35">
      <c r="A5" s="16" t="s">
        <v>74</v>
      </c>
      <c r="E5" s="17">
        <v>44136</v>
      </c>
      <c r="F5" s="43" t="str">
        <f>IF(ISBLANK(G2),"",IF(ISNUMBER(VALUE(G2)),"","Bitte nur Ziffern eingeben (numbers only)"))</f>
        <v/>
      </c>
      <c r="G5" s="14"/>
      <c r="H5" s="16"/>
    </row>
    <row r="6" spans="1:8" ht="12" customHeight="1" x14ac:dyDescent="0.25"/>
    <row r="7" spans="1:8" s="18" customFormat="1" ht="39.9" customHeight="1" x14ac:dyDescent="0.25">
      <c r="A7" s="176" t="s">
        <v>77</v>
      </c>
      <c r="B7" s="176"/>
      <c r="C7" s="176"/>
      <c r="D7" s="176"/>
      <c r="E7" s="176"/>
      <c r="F7" s="176"/>
      <c r="G7" s="176"/>
    </row>
    <row r="8" spans="1:8" s="18" customFormat="1" ht="39.9" customHeight="1" x14ac:dyDescent="0.25">
      <c r="A8" s="176" t="s">
        <v>97</v>
      </c>
      <c r="B8" s="176"/>
      <c r="C8" s="176"/>
      <c r="D8" s="176"/>
      <c r="E8" s="176"/>
      <c r="F8" s="176"/>
      <c r="G8" s="176"/>
    </row>
    <row r="9" spans="1:8" s="18" customFormat="1" ht="39.9" customHeight="1" x14ac:dyDescent="0.25">
      <c r="A9" s="173" t="s">
        <v>78</v>
      </c>
      <c r="B9" s="174"/>
      <c r="C9" s="174"/>
      <c r="D9" s="174"/>
      <c r="E9" s="174"/>
      <c r="F9" s="174"/>
      <c r="G9" s="174"/>
    </row>
    <row r="10" spans="1:8" s="18" customFormat="1" ht="39.9" customHeight="1" x14ac:dyDescent="0.25">
      <c r="A10" s="173" t="s">
        <v>79</v>
      </c>
      <c r="B10" s="174"/>
      <c r="C10" s="174"/>
      <c r="D10" s="174"/>
      <c r="E10" s="174"/>
      <c r="F10" s="174"/>
      <c r="G10" s="174"/>
    </row>
    <row r="11" spans="1:8" s="18" customFormat="1" ht="39.9" customHeight="1" x14ac:dyDescent="0.25">
      <c r="A11" s="173" t="s">
        <v>72</v>
      </c>
      <c r="B11" s="174"/>
      <c r="C11" s="174"/>
      <c r="D11" s="174"/>
      <c r="E11" s="174"/>
      <c r="F11" s="174"/>
      <c r="G11" s="174"/>
    </row>
    <row r="12" spans="1:8" s="18" customFormat="1" ht="39.9" customHeight="1" x14ac:dyDescent="0.25">
      <c r="A12" s="173" t="s">
        <v>160</v>
      </c>
      <c r="B12" s="174"/>
      <c r="C12" s="174"/>
      <c r="D12" s="174"/>
      <c r="E12" s="174"/>
      <c r="F12" s="174"/>
      <c r="G12" s="174"/>
    </row>
    <row r="13" spans="1:8" s="18" customFormat="1" ht="20.100000000000001" customHeight="1" x14ac:dyDescent="0.25">
      <c r="A13" s="171"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3" s="171"/>
      <c r="C13" s="171"/>
      <c r="D13" s="171"/>
      <c r="E13" s="171"/>
      <c r="F13" s="171"/>
      <c r="G13" s="171"/>
    </row>
    <row r="14" spans="1:8" s="18" customFormat="1" ht="20.100000000000001" customHeight="1" x14ac:dyDescent="0.25">
      <c r="A14" s="171" t="str">
        <f>IF(OR(ISBLANK(G1),ISBLANK(G2)),"Nur wenn diese beiden Felder ausgefüllt sind, kann der Absender dieser Tabelle korrekt identifiziert werden.","")</f>
        <v>Nur wenn diese beiden Felder ausgefüllt sind, kann der Absender dieser Tabelle korrekt identifiziert werden.</v>
      </c>
      <c r="B14" s="171"/>
      <c r="C14" s="171"/>
      <c r="D14" s="171"/>
      <c r="E14" s="171"/>
      <c r="F14" s="171"/>
      <c r="G14" s="171"/>
    </row>
    <row r="15" spans="1:8" s="18" customFormat="1" ht="39.9" customHeight="1" x14ac:dyDescent="0.35">
      <c r="A15" s="179" t="s">
        <v>96</v>
      </c>
      <c r="B15" s="179"/>
      <c r="C15" s="179"/>
      <c r="D15" s="179"/>
      <c r="E15" s="179"/>
      <c r="F15" s="179"/>
      <c r="G15" s="45"/>
    </row>
    <row r="16" spans="1:8" s="65" customFormat="1" ht="19.95" customHeight="1" x14ac:dyDescent="0.25">
      <c r="A16" s="183" t="str">
        <f ca="1">IF(INFO("version")&gt;11,"Bitte Excel 1997-2003 [.XLS] Format beibehalten! - Do not change the Excel 1997-2003 [.XLS] format, please!","")</f>
        <v>Bitte Excel 1997-2003 [.XLS] Format beibehalten! - Do not change the Excel 1997-2003 [.XLS] format, please!</v>
      </c>
      <c r="B16" s="183"/>
      <c r="C16" s="183"/>
      <c r="D16" s="183"/>
      <c r="E16" s="183"/>
      <c r="F16" s="183"/>
      <c r="G16" s="183"/>
    </row>
    <row r="17" spans="1:10" s="22" customFormat="1" ht="39.9" customHeight="1" x14ac:dyDescent="0.3">
      <c r="A17" s="129" t="s">
        <v>1</v>
      </c>
      <c r="B17" s="129" t="s">
        <v>2</v>
      </c>
      <c r="C17" s="130" t="s">
        <v>49</v>
      </c>
      <c r="D17" s="130" t="s">
        <v>7</v>
      </c>
      <c r="E17" s="130" t="s">
        <v>8</v>
      </c>
      <c r="F17" s="130" t="s">
        <v>9</v>
      </c>
      <c r="G17" s="131"/>
      <c r="H17" s="132"/>
      <c r="I17" s="23"/>
    </row>
    <row r="18" spans="1:10" s="22" customFormat="1" ht="9.9" hidden="1" customHeight="1" x14ac:dyDescent="0.3">
      <c r="A18" s="129"/>
      <c r="B18" s="129"/>
      <c r="C18" s="130"/>
      <c r="D18" s="130"/>
      <c r="E18" s="130"/>
      <c r="F18" s="130"/>
      <c r="G18" s="133"/>
      <c r="H18" s="132"/>
      <c r="I18" s="23"/>
    </row>
    <row r="19" spans="1:10" s="22" customFormat="1" ht="19.95" customHeight="1" x14ac:dyDescent="0.3">
      <c r="A19" s="134" t="s">
        <v>99</v>
      </c>
      <c r="B19" s="135" t="s">
        <v>46</v>
      </c>
      <c r="C19" s="127">
        <v>4</v>
      </c>
      <c r="D19" s="136"/>
      <c r="E19" s="136"/>
      <c r="F19" s="127">
        <f>Wasser!$B$1</f>
        <v>20</v>
      </c>
      <c r="G19" s="127"/>
      <c r="H19" s="137">
        <f>Wasser!$C$1</f>
        <v>19</v>
      </c>
      <c r="I19" s="25"/>
      <c r="J19" s="25"/>
    </row>
    <row r="20" spans="1:10" s="22" customFormat="1" ht="19.95" customHeight="1" x14ac:dyDescent="0.3">
      <c r="A20" s="134" t="s">
        <v>100</v>
      </c>
      <c r="B20" s="135" t="s">
        <v>46</v>
      </c>
      <c r="C20" s="127">
        <v>3</v>
      </c>
      <c r="D20" s="136"/>
      <c r="E20" s="136"/>
      <c r="F20" s="127">
        <f>Fett!B1</f>
        <v>18</v>
      </c>
      <c r="G20" s="127"/>
      <c r="H20" s="137">
        <f>Fett!$C$1</f>
        <v>17</v>
      </c>
      <c r="I20" s="25"/>
      <c r="J20" s="25"/>
    </row>
    <row r="21" spans="1:10" s="22" customFormat="1" ht="19.95" customHeight="1" x14ac:dyDescent="0.3">
      <c r="A21" s="134" t="s">
        <v>114</v>
      </c>
      <c r="B21" s="135" t="s">
        <v>46</v>
      </c>
      <c r="C21" s="127">
        <v>4</v>
      </c>
      <c r="D21" s="136"/>
      <c r="E21" s="136"/>
      <c r="F21" s="127">
        <f>Rohprotein!B1</f>
        <v>17</v>
      </c>
      <c r="G21" s="127"/>
      <c r="H21" s="137">
        <f>Rohprotein!$C$1</f>
        <v>16</v>
      </c>
      <c r="I21" s="25"/>
      <c r="J21" s="25"/>
    </row>
    <row r="22" spans="1:10" s="22" customFormat="1" ht="19.95" customHeight="1" x14ac:dyDescent="0.3">
      <c r="A22" s="134" t="s">
        <v>195</v>
      </c>
      <c r="B22" s="109" t="s">
        <v>299</v>
      </c>
      <c r="C22" s="127">
        <v>3</v>
      </c>
      <c r="D22" s="136"/>
      <c r="E22" s="136"/>
      <c r="F22" s="127">
        <f>'pH-Wert'!$B$1</f>
        <v>8</v>
      </c>
      <c r="G22" s="127"/>
      <c r="H22" s="137">
        <f>'pH-Wert'!$C$1</f>
        <v>7</v>
      </c>
      <c r="I22" s="25"/>
      <c r="J22" s="25"/>
    </row>
    <row r="23" spans="1:10" s="22" customFormat="1" ht="19.95" customHeight="1" x14ac:dyDescent="0.3">
      <c r="A23" s="134" t="s">
        <v>204</v>
      </c>
      <c r="B23" s="135" t="s">
        <v>46</v>
      </c>
      <c r="C23" s="127">
        <v>3</v>
      </c>
      <c r="D23" s="136"/>
      <c r="E23" s="136"/>
      <c r="F23" s="127">
        <f>NPN!B1</f>
        <v>8</v>
      </c>
      <c r="G23" s="127"/>
      <c r="H23" s="137">
        <f>NPN!C1</f>
        <v>7</v>
      </c>
      <c r="I23" s="25"/>
      <c r="J23" s="24"/>
    </row>
    <row r="24" spans="1:10" s="22" customFormat="1" ht="19.95" customHeight="1" x14ac:dyDescent="0.3">
      <c r="A24" s="134" t="s">
        <v>102</v>
      </c>
      <c r="B24" s="135" t="s">
        <v>46</v>
      </c>
      <c r="C24" s="127">
        <v>3</v>
      </c>
      <c r="D24" s="136"/>
      <c r="E24" s="136"/>
      <c r="F24" s="127">
        <f>Asche!B1</f>
        <v>18</v>
      </c>
      <c r="G24" s="127"/>
      <c r="H24" s="137">
        <f>Asche!C1</f>
        <v>17</v>
      </c>
      <c r="I24" s="25"/>
      <c r="J24" s="25"/>
    </row>
    <row r="25" spans="1:10" s="22" customFormat="1" ht="19.95" customHeight="1" x14ac:dyDescent="0.3">
      <c r="A25" s="134" t="s">
        <v>45</v>
      </c>
      <c r="B25" s="135" t="s">
        <v>46</v>
      </c>
      <c r="C25" s="127">
        <v>3</v>
      </c>
      <c r="D25" s="136"/>
      <c r="E25" s="136"/>
      <c r="F25" s="127">
        <f>Kochsalz!B1</f>
        <v>20</v>
      </c>
      <c r="G25" s="127"/>
      <c r="H25" s="137">
        <f>Kochsalz!C1</f>
        <v>19</v>
      </c>
    </row>
    <row r="26" spans="1:10" s="22" customFormat="1" ht="19.95" customHeight="1" x14ac:dyDescent="0.3">
      <c r="A26" s="134" t="s">
        <v>206</v>
      </c>
      <c r="B26" s="135" t="s">
        <v>46</v>
      </c>
      <c r="C26" s="127">
        <v>3</v>
      </c>
      <c r="D26" s="136"/>
      <c r="E26" s="136"/>
      <c r="F26" s="127">
        <f>Natrium!B59</f>
        <v>25</v>
      </c>
      <c r="G26" s="127"/>
      <c r="H26" s="137">
        <f>Natrium!D59</f>
        <v>24</v>
      </c>
    </row>
    <row r="27" spans="1:10" s="22" customFormat="1" ht="19.95" customHeight="1" x14ac:dyDescent="0.3">
      <c r="A27" s="134" t="s">
        <v>297</v>
      </c>
      <c r="B27" s="109" t="s">
        <v>299</v>
      </c>
      <c r="C27" s="109" t="s">
        <v>299</v>
      </c>
      <c r="D27" s="138">
        <f>Phosphate!D15</f>
        <v>4</v>
      </c>
      <c r="E27" s="138">
        <f>Phosphate!E15</f>
        <v>4</v>
      </c>
      <c r="F27" s="127">
        <f>Phosphate!B1</f>
        <v>6</v>
      </c>
      <c r="G27" s="127"/>
      <c r="H27" s="137">
        <f>Phosphate!C1</f>
        <v>5</v>
      </c>
    </row>
    <row r="28" spans="1:10" s="22" customFormat="1" ht="19.95" customHeight="1" x14ac:dyDescent="0.3">
      <c r="A28" s="134" t="s">
        <v>298</v>
      </c>
      <c r="B28" s="109" t="s">
        <v>299</v>
      </c>
      <c r="C28" s="109" t="s">
        <v>299</v>
      </c>
      <c r="D28" s="139">
        <f>Phosphate!B15</f>
        <v>4</v>
      </c>
      <c r="E28" s="139">
        <f>Phosphate!C15</f>
        <v>4</v>
      </c>
      <c r="F28" s="127">
        <f>Phosphate!B1</f>
        <v>6</v>
      </c>
      <c r="G28" s="127"/>
      <c r="H28" s="137">
        <f>Phosphate!C1</f>
        <v>5</v>
      </c>
    </row>
    <row r="29" spans="1:10" s="22" customFormat="1" ht="19.95" customHeight="1" x14ac:dyDescent="0.3">
      <c r="A29" s="134" t="s">
        <v>380</v>
      </c>
      <c r="B29" s="135" t="s">
        <v>46</v>
      </c>
      <c r="C29" s="127">
        <v>3</v>
      </c>
      <c r="D29" s="136"/>
      <c r="E29" s="136"/>
      <c r="F29" s="127">
        <f>Phosphat!B1</f>
        <v>23</v>
      </c>
      <c r="G29" s="127"/>
      <c r="H29" s="137">
        <f>Phosphat!C1</f>
        <v>22</v>
      </c>
    </row>
    <row r="30" spans="1:10" ht="30" customHeight="1" x14ac:dyDescent="0.3">
      <c r="A30" s="134" t="s">
        <v>381</v>
      </c>
      <c r="B30" s="135" t="s">
        <v>46</v>
      </c>
      <c r="C30" s="127">
        <v>3</v>
      </c>
      <c r="D30" s="136"/>
      <c r="E30" s="136"/>
      <c r="F30" s="127">
        <f>SLPhosphor!B1</f>
        <v>4</v>
      </c>
      <c r="G30" s="127"/>
      <c r="H30" s="137">
        <f>SLPhosphor!C1</f>
        <v>3</v>
      </c>
      <c r="I30" s="26" t="e">
        <f>#REF!</f>
        <v>#REF!</v>
      </c>
    </row>
    <row r="31" spans="1:10" ht="30" customHeight="1" x14ac:dyDescent="0.3">
      <c r="A31" s="134" t="s">
        <v>208</v>
      </c>
      <c r="B31" s="135" t="s">
        <v>46</v>
      </c>
      <c r="C31" s="127">
        <v>3</v>
      </c>
      <c r="D31" s="136"/>
      <c r="E31" s="136"/>
      <c r="F31" s="127">
        <f>Kollagen!B1</f>
        <v>5</v>
      </c>
      <c r="G31" s="127"/>
      <c r="H31" s="137">
        <f>Kollagen!C1</f>
        <v>4</v>
      </c>
      <c r="I31" s="26" t="e">
        <f>#REF!</f>
        <v>#REF!</v>
      </c>
    </row>
    <row r="32" spans="1:10" ht="19.95" customHeight="1" x14ac:dyDescent="0.3">
      <c r="A32" s="135" t="s">
        <v>364</v>
      </c>
      <c r="B32" s="109" t="s">
        <v>299</v>
      </c>
      <c r="C32" s="109" t="s">
        <v>299</v>
      </c>
      <c r="D32" s="181">
        <f>Farbstoffe!B1</f>
        <v>19</v>
      </c>
      <c r="E32" s="181"/>
      <c r="F32" s="127">
        <f>Farbstoffe_qual!B1</f>
        <v>28</v>
      </c>
      <c r="G32" s="127"/>
      <c r="H32" s="122">
        <f>Farbstoffe_qual!C1</f>
        <v>27</v>
      </c>
      <c r="I32" s="26"/>
    </row>
    <row r="33" spans="1:9" ht="19.95" customHeight="1" x14ac:dyDescent="0.3">
      <c r="A33" s="135" t="s">
        <v>364</v>
      </c>
      <c r="B33" s="109" t="s">
        <v>299</v>
      </c>
      <c r="C33" s="109" t="s">
        <v>299</v>
      </c>
      <c r="D33" s="181">
        <f>Farbstoffe!C1</f>
        <v>19</v>
      </c>
      <c r="E33" s="181"/>
      <c r="F33" s="127"/>
      <c r="G33" s="127"/>
      <c r="H33" s="122"/>
      <c r="I33" s="26"/>
    </row>
    <row r="34" spans="1:9" ht="19.95" customHeight="1" x14ac:dyDescent="0.3">
      <c r="A34" s="135" t="s">
        <v>364</v>
      </c>
      <c r="B34" s="109" t="s">
        <v>299</v>
      </c>
      <c r="C34" s="109" t="s">
        <v>299</v>
      </c>
      <c r="D34" s="181">
        <f>Farbstoffe!D1</f>
        <v>19</v>
      </c>
      <c r="E34" s="181"/>
      <c r="F34" s="127"/>
      <c r="G34" s="127"/>
      <c r="H34" s="122"/>
      <c r="I34" s="26"/>
    </row>
    <row r="35" spans="1:9" ht="19.95" customHeight="1" x14ac:dyDescent="0.3">
      <c r="A35" s="135" t="s">
        <v>364</v>
      </c>
      <c r="B35" s="109" t="s">
        <v>299</v>
      </c>
      <c r="C35" s="109" t="s">
        <v>299</v>
      </c>
      <c r="D35" s="181">
        <f>Farbstoffe!E1</f>
        <v>19</v>
      </c>
      <c r="E35" s="181"/>
      <c r="F35" s="127"/>
      <c r="G35" s="127"/>
      <c r="H35" s="122"/>
      <c r="I35" s="26"/>
    </row>
    <row r="36" spans="1:9" ht="19.95" customHeight="1" x14ac:dyDescent="0.3">
      <c r="A36" s="140">
        <f>Farbstoffe!B31</f>
        <v>18</v>
      </c>
      <c r="B36" s="126" t="s">
        <v>373</v>
      </c>
      <c r="C36" s="127">
        <v>3</v>
      </c>
      <c r="D36" s="128"/>
      <c r="E36" s="128"/>
      <c r="F36" s="127">
        <f>Farbstoffe_quan!B1</f>
        <v>28</v>
      </c>
      <c r="G36" s="127"/>
      <c r="H36" s="122">
        <f>Farbstoffe_quan!C1</f>
        <v>27</v>
      </c>
      <c r="I36" s="26"/>
    </row>
    <row r="37" spans="1:9" ht="19.95" customHeight="1" x14ac:dyDescent="0.3">
      <c r="A37" s="140">
        <f>Farbstoffe!C31</f>
        <v>18</v>
      </c>
      <c r="B37" s="126" t="s">
        <v>373</v>
      </c>
      <c r="C37" s="127">
        <v>3</v>
      </c>
      <c r="D37" s="128"/>
      <c r="E37" s="128"/>
      <c r="F37" s="127"/>
      <c r="G37" s="127"/>
      <c r="H37" s="122"/>
      <c r="I37" s="26"/>
    </row>
    <row r="38" spans="1:9" ht="19.95" customHeight="1" x14ac:dyDescent="0.3">
      <c r="A38" s="140">
        <f>Farbstoffe!D31</f>
        <v>18</v>
      </c>
      <c r="B38" s="126" t="s">
        <v>373</v>
      </c>
      <c r="C38" s="127">
        <v>3</v>
      </c>
      <c r="D38" s="128"/>
      <c r="E38" s="128"/>
      <c r="F38" s="127"/>
      <c r="G38" s="127"/>
      <c r="H38" s="122"/>
      <c r="I38" s="26"/>
    </row>
    <row r="39" spans="1:9" ht="19.95" customHeight="1" x14ac:dyDescent="0.3">
      <c r="A39" s="140">
        <f>Farbstoffe!E31</f>
        <v>18</v>
      </c>
      <c r="B39" s="126" t="s">
        <v>373</v>
      </c>
      <c r="C39" s="127">
        <v>3</v>
      </c>
      <c r="D39" s="128"/>
      <c r="E39" s="128"/>
      <c r="F39" s="127"/>
      <c r="G39" s="127"/>
      <c r="H39" s="122"/>
      <c r="I39" s="26"/>
    </row>
    <row r="40" spans="1:9" ht="19.95" hidden="1" customHeight="1" x14ac:dyDescent="0.3">
      <c r="A40" s="24"/>
      <c r="B40" s="109"/>
      <c r="C40" s="109"/>
      <c r="D40" s="125"/>
      <c r="E40" s="125"/>
      <c r="F40" s="31"/>
      <c r="G40" s="31"/>
      <c r="H40" s="122"/>
      <c r="I40" s="26"/>
    </row>
    <row r="41" spans="1:9" ht="19.95" hidden="1" customHeight="1" x14ac:dyDescent="0.3">
      <c r="A41" s="24"/>
      <c r="B41" s="109"/>
      <c r="C41" s="109"/>
      <c r="D41" s="125"/>
      <c r="E41" s="125"/>
      <c r="F41" s="31"/>
      <c r="G41" s="31"/>
      <c r="H41" s="122"/>
      <c r="I41" s="26"/>
    </row>
    <row r="42" spans="1:9" ht="19.95" hidden="1" customHeight="1" x14ac:dyDescent="0.3">
      <c r="A42" s="110"/>
      <c r="B42" s="110"/>
      <c r="C42" s="31"/>
      <c r="D42" s="31"/>
      <c r="E42" s="31"/>
      <c r="F42" s="31"/>
      <c r="G42" s="31"/>
      <c r="H42" s="26"/>
      <c r="I42" s="26"/>
    </row>
    <row r="43" spans="1:9" s="18" customFormat="1" ht="25.95" customHeight="1" x14ac:dyDescent="0.25">
      <c r="A43" s="62" t="s">
        <v>176</v>
      </c>
    </row>
    <row r="44" spans="1:9" ht="20.100000000000001" customHeight="1" x14ac:dyDescent="0.25">
      <c r="A44" s="28" t="s">
        <v>99</v>
      </c>
      <c r="B44" s="178"/>
      <c r="C44" s="178"/>
      <c r="D44" s="178"/>
      <c r="E44" s="178"/>
      <c r="F44" s="178"/>
      <c r="G44" s="178"/>
      <c r="H44" s="178"/>
      <c r="I44" s="20" t="b">
        <f>ISBLANK(VLOOKUP(F19,Wasser!A3:C28,3))</f>
        <v>1</v>
      </c>
    </row>
    <row r="45" spans="1:9" ht="25.95" customHeight="1" x14ac:dyDescent="0.25">
      <c r="A45" s="19" t="str">
        <f>IF(F19=H19,"bitte eingeben:",IF(I44,"","Art der Modifikation/Ausgabedatum:"))</f>
        <v/>
      </c>
      <c r="B45" s="180"/>
      <c r="C45" s="180"/>
      <c r="D45" s="180"/>
      <c r="E45" s="180"/>
      <c r="F45" s="180"/>
      <c r="G45" s="180"/>
      <c r="H45" s="180"/>
      <c r="I45" s="20"/>
    </row>
    <row r="46" spans="1:9" ht="20.100000000000001" customHeight="1" x14ac:dyDescent="0.25">
      <c r="A46" s="28" t="s">
        <v>100</v>
      </c>
      <c r="B46" s="178"/>
      <c r="C46" s="178"/>
      <c r="D46" s="178"/>
      <c r="E46" s="178"/>
      <c r="F46" s="178"/>
      <c r="G46" s="178"/>
      <c r="H46" s="178"/>
      <c r="I46" s="20" t="b">
        <f>ISBLANK(VLOOKUP(F20,Fett!A3:C29,3))</f>
        <v>1</v>
      </c>
    </row>
    <row r="47" spans="1:9" ht="25.95" customHeight="1" x14ac:dyDescent="0.25">
      <c r="A47" s="19" t="str">
        <f>IF(F20=H20,"bitte eingeben:",IF(I46,"","Art der Modifikation/Ausgabedatum:"))</f>
        <v/>
      </c>
      <c r="B47" s="180"/>
      <c r="C47" s="180"/>
      <c r="D47" s="180"/>
      <c r="E47" s="180"/>
      <c r="F47" s="180"/>
      <c r="G47" s="180"/>
      <c r="H47" s="180"/>
      <c r="I47" s="20"/>
    </row>
    <row r="48" spans="1:9" ht="20.100000000000001" customHeight="1" x14ac:dyDescent="0.25">
      <c r="A48" s="28" t="s">
        <v>101</v>
      </c>
      <c r="B48" s="182"/>
      <c r="C48" s="182"/>
      <c r="D48" s="182"/>
      <c r="E48" s="182"/>
      <c r="F48" s="182"/>
      <c r="G48" s="182"/>
      <c r="H48" s="182"/>
      <c r="I48" s="20" t="b">
        <f>ISBLANK(VLOOKUP(F21,Rohprotein!A3:C30,3))</f>
        <v>1</v>
      </c>
    </row>
    <row r="49" spans="1:9" ht="25.95" customHeight="1" x14ac:dyDescent="0.25">
      <c r="A49" s="19" t="str">
        <f>IF(F21=H21,"bitte eingeben:",IF(I48,"","Art der Modifikation/Ausgabedatum:"))</f>
        <v/>
      </c>
      <c r="B49" s="177"/>
      <c r="C49" s="177"/>
      <c r="D49" s="177"/>
      <c r="E49" s="177"/>
      <c r="F49" s="177"/>
      <c r="G49" s="177"/>
      <c r="H49" s="177"/>
      <c r="I49" s="20"/>
    </row>
    <row r="50" spans="1:9" ht="20.100000000000001" customHeight="1" x14ac:dyDescent="0.25">
      <c r="A50" s="28" t="s">
        <v>195</v>
      </c>
      <c r="B50" s="185"/>
      <c r="C50" s="185"/>
      <c r="D50" s="185"/>
      <c r="E50" s="185"/>
      <c r="F50" s="185"/>
      <c r="G50" s="185"/>
      <c r="H50" s="185"/>
      <c r="I50" s="20" t="b">
        <f>ISBLANK(VLOOKUP(F22,'pH-Wert'!A3:C15,3))</f>
        <v>1</v>
      </c>
    </row>
    <row r="51" spans="1:9" ht="25.95" customHeight="1" x14ac:dyDescent="0.25">
      <c r="A51" s="19" t="str">
        <f>IF(F22=H22,"bitte eingeben:",IF(I50,"","Art der Modifikation/Ausgabedatum:"))</f>
        <v/>
      </c>
      <c r="B51" s="184"/>
      <c r="C51" s="184"/>
      <c r="D51" s="184"/>
      <c r="E51" s="184"/>
      <c r="F51" s="184"/>
      <c r="G51" s="184"/>
      <c r="H51" s="184"/>
      <c r="I51" s="20"/>
    </row>
    <row r="52" spans="1:9" ht="20.100000000000001" customHeight="1" x14ac:dyDescent="0.25">
      <c r="A52" s="28" t="s">
        <v>205</v>
      </c>
      <c r="B52" s="182"/>
      <c r="C52" s="182"/>
      <c r="D52" s="182"/>
      <c r="E52" s="182"/>
      <c r="F52" s="182"/>
      <c r="G52" s="182"/>
      <c r="H52" s="182"/>
      <c r="I52" s="20" t="b">
        <f>ISBLANK(VLOOKUP(F23,NPN!A3:C24,3))</f>
        <v>1</v>
      </c>
    </row>
    <row r="53" spans="1:9" ht="25.95" customHeight="1" x14ac:dyDescent="0.25">
      <c r="A53" s="19" t="str">
        <f>IF(F23=H23,"bitte eingeben:",IF(I52,"","Art der Modifikation/Ausgabedatum:"))</f>
        <v/>
      </c>
      <c r="B53" s="184"/>
      <c r="C53" s="184"/>
      <c r="D53" s="184"/>
      <c r="E53" s="184"/>
      <c r="F53" s="184"/>
      <c r="G53" s="184"/>
      <c r="H53" s="184"/>
      <c r="I53" s="20"/>
    </row>
    <row r="54" spans="1:9" ht="20.100000000000001" customHeight="1" x14ac:dyDescent="0.25">
      <c r="A54" s="28" t="s">
        <v>102</v>
      </c>
      <c r="B54" s="182"/>
      <c r="C54" s="182"/>
      <c r="D54" s="182"/>
      <c r="E54" s="182"/>
      <c r="F54" s="182"/>
      <c r="G54" s="182"/>
      <c r="H54" s="182"/>
      <c r="I54" s="20" t="b">
        <f>ISBLANK(VLOOKUP(F24,Asche!A3:C20,3))</f>
        <v>1</v>
      </c>
    </row>
    <row r="55" spans="1:9" ht="25.95" customHeight="1" x14ac:dyDescent="0.25">
      <c r="A55" s="19" t="str">
        <f>IF(F24=H24,"bitte eingeben:",IF(I54,"","Art der Modifikation/Ausgabedatum:"))</f>
        <v/>
      </c>
      <c r="B55" s="180"/>
      <c r="C55" s="180"/>
      <c r="D55" s="180"/>
      <c r="E55" s="180"/>
      <c r="F55" s="180"/>
      <c r="G55" s="180"/>
      <c r="H55" s="180"/>
      <c r="I55" s="20"/>
    </row>
    <row r="56" spans="1:9" ht="20.100000000000001" customHeight="1" x14ac:dyDescent="0.25">
      <c r="A56" s="28" t="str">
        <f>A25</f>
        <v>Kochsalz</v>
      </c>
      <c r="B56" s="182"/>
      <c r="C56" s="182"/>
      <c r="D56" s="182"/>
      <c r="E56" s="182"/>
      <c r="F56" s="182"/>
      <c r="G56" s="182"/>
      <c r="H56" s="182"/>
      <c r="I56" s="20" t="b">
        <f>ISBLANK(VLOOKUP(F25,Kochsalz!A3:C23,3))</f>
        <v>1</v>
      </c>
    </row>
    <row r="57" spans="1:9" ht="25.95" customHeight="1" x14ac:dyDescent="0.25">
      <c r="A57" s="19" t="str">
        <f>IF(F25=H25,"bitte eingeben:",IF(I56,"","Art der Modifikation:"))</f>
        <v/>
      </c>
      <c r="B57" s="180"/>
      <c r="C57" s="180"/>
      <c r="D57" s="180"/>
      <c r="E57" s="180"/>
      <c r="F57" s="180"/>
      <c r="G57" s="180"/>
      <c r="H57" s="180"/>
    </row>
    <row r="58" spans="1:9" ht="20.100000000000001" customHeight="1" x14ac:dyDescent="0.25">
      <c r="A58" s="28" t="s">
        <v>302</v>
      </c>
      <c r="B58" s="182"/>
      <c r="C58" s="182"/>
      <c r="D58" s="182"/>
      <c r="E58" s="182"/>
      <c r="F58" s="182"/>
      <c r="G58" s="182"/>
      <c r="H58" s="182"/>
      <c r="I58" s="20" t="b">
        <f>ISBLANK(VLOOKUP(F27,Phosphate!A3:C8,3))</f>
        <v>1</v>
      </c>
    </row>
    <row r="59" spans="1:9" ht="25.95" customHeight="1" x14ac:dyDescent="0.25">
      <c r="A59" s="19" t="str">
        <f>IF(F27=H27,"bitte eingeben:",IF(I58,"","Art der Modifikation:"))</f>
        <v/>
      </c>
      <c r="B59" s="180"/>
      <c r="C59" s="180"/>
      <c r="D59" s="180"/>
      <c r="E59" s="180"/>
      <c r="F59" s="180"/>
      <c r="G59" s="180"/>
      <c r="H59" s="180"/>
      <c r="I59" s="20"/>
    </row>
    <row r="60" spans="1:9" ht="20.100000000000001" customHeight="1" x14ac:dyDescent="0.25">
      <c r="A60" s="28" t="s">
        <v>98</v>
      </c>
      <c r="B60" s="182"/>
      <c r="C60" s="182"/>
      <c r="D60" s="182"/>
      <c r="E60" s="182"/>
      <c r="F60" s="182"/>
      <c r="G60" s="182"/>
      <c r="H60" s="182"/>
      <c r="I60" s="20" t="b">
        <f>ISBLANK(VLOOKUP(F29,Phosphat!A3:C25,3))</f>
        <v>1</v>
      </c>
    </row>
    <row r="61" spans="1:9" ht="25.95" customHeight="1" x14ac:dyDescent="0.25">
      <c r="A61" s="92" t="str">
        <f>IF(F29=H29,"bitte eingeben:",IF(I60,"","Art der Modifikation:"))</f>
        <v/>
      </c>
      <c r="B61" s="186"/>
      <c r="C61" s="186"/>
      <c r="D61" s="186"/>
      <c r="E61" s="186"/>
      <c r="F61" s="186"/>
      <c r="G61" s="186"/>
      <c r="H61" s="186"/>
    </row>
    <row r="62" spans="1:9" ht="25.95" customHeight="1" x14ac:dyDescent="0.25">
      <c r="A62" s="62" t="s">
        <v>209</v>
      </c>
      <c r="B62" s="18"/>
      <c r="C62" s="18"/>
      <c r="D62" s="18"/>
      <c r="E62" s="18"/>
      <c r="F62" s="18"/>
      <c r="G62" s="18"/>
      <c r="H62" s="18"/>
      <c r="I62" s="18"/>
    </row>
    <row r="63" spans="1:9" ht="19.95" customHeight="1" x14ac:dyDescent="0.25">
      <c r="A63" s="28" t="s">
        <v>210</v>
      </c>
      <c r="B63" s="185"/>
      <c r="C63" s="185"/>
      <c r="D63" s="185"/>
      <c r="E63" s="185"/>
      <c r="F63" s="185"/>
      <c r="G63" s="185"/>
      <c r="H63" s="185"/>
      <c r="I63" s="20" t="b">
        <f>ISBLANK(VLOOKUP(F30,SLPhosphor!A3:C6,3))</f>
        <v>1</v>
      </c>
    </row>
    <row r="64" spans="1:9" ht="25.05" customHeight="1" x14ac:dyDescent="0.25">
      <c r="A64" s="50" t="str">
        <f>IF(F30=H30,"bitte eingeben:",IF(I63,"","Art der Modifikation:"))</f>
        <v/>
      </c>
      <c r="B64" s="186"/>
      <c r="C64" s="186"/>
      <c r="D64" s="186"/>
      <c r="E64" s="186"/>
      <c r="F64" s="186"/>
      <c r="G64" s="186"/>
      <c r="H64" s="186"/>
    </row>
    <row r="65" spans="1:9" ht="20.100000000000001" customHeight="1" x14ac:dyDescent="0.25">
      <c r="A65" s="63" t="s">
        <v>207</v>
      </c>
      <c r="B65" s="185"/>
      <c r="C65" s="185"/>
      <c r="D65" s="185"/>
      <c r="E65" s="185"/>
      <c r="F65" s="185"/>
      <c r="G65" s="185"/>
      <c r="H65" s="185"/>
      <c r="I65" s="20" t="b">
        <f>ISBLANK(VLOOKUP(F31,Kollagen!A3:C7,3))</f>
        <v>1</v>
      </c>
    </row>
    <row r="66" spans="1:9" ht="25.05" customHeight="1" x14ac:dyDescent="0.25">
      <c r="A66" s="50" t="str">
        <f>IF(F31=H31,"bitte eingeben:",IF(I65,"","Art der Modifikation:"))</f>
        <v/>
      </c>
      <c r="B66" s="186"/>
      <c r="C66" s="186"/>
      <c r="D66" s="186"/>
      <c r="E66" s="186"/>
      <c r="F66" s="186"/>
      <c r="G66" s="186"/>
      <c r="H66" s="186"/>
    </row>
    <row r="67" spans="1:9" ht="19.95" customHeight="1" x14ac:dyDescent="0.25">
      <c r="A67" s="123" t="s">
        <v>365</v>
      </c>
      <c r="B67" s="182"/>
      <c r="C67" s="182"/>
      <c r="D67" s="182"/>
      <c r="E67" s="182"/>
      <c r="F67" s="182"/>
      <c r="G67" s="182"/>
      <c r="H67" s="182"/>
      <c r="I67" s="20" t="b">
        <f>ISBLANK(VLOOKUP(F32,Farbstoffe_qual!A3:C30,3))</f>
        <v>1</v>
      </c>
    </row>
    <row r="68" spans="1:9" ht="25.05" customHeight="1" x14ac:dyDescent="0.25">
      <c r="A68" s="19" t="str">
        <f>IF(F32=H32,"bitte eingeben:",IF(I67,"","Art der Modifikation/Ausgabedatum:"))</f>
        <v/>
      </c>
      <c r="B68" s="180"/>
      <c r="C68" s="180"/>
      <c r="D68" s="180"/>
      <c r="E68" s="180"/>
      <c r="F68" s="180"/>
      <c r="G68" s="180"/>
      <c r="H68" s="180"/>
    </row>
    <row r="69" spans="1:9" ht="19.95" customHeight="1" x14ac:dyDescent="0.25">
      <c r="A69" s="123" t="s">
        <v>383</v>
      </c>
      <c r="B69" s="182"/>
      <c r="C69" s="182"/>
      <c r="D69" s="182"/>
      <c r="E69" s="182"/>
      <c r="F69" s="182"/>
      <c r="G69" s="182"/>
      <c r="H69" s="182"/>
      <c r="I69" s="20" t="b">
        <f>ISBLANK(VLOOKUP(F36,Farbstoffe_quan!A3:C30,3))</f>
        <v>1</v>
      </c>
    </row>
    <row r="70" spans="1:9" ht="25.05" customHeight="1" x14ac:dyDescent="0.25">
      <c r="A70" s="19" t="str">
        <f>IF(F36=H36,"bitte eingeben:",IF(I69,"","Art der Modifikation/Ausgabedatum:"))</f>
        <v/>
      </c>
      <c r="B70" s="186"/>
      <c r="C70" s="186"/>
      <c r="D70" s="186"/>
      <c r="E70" s="186"/>
      <c r="F70" s="186"/>
      <c r="G70" s="186"/>
      <c r="H70" s="186"/>
    </row>
    <row r="71" spans="1:9" ht="20.100000000000001" customHeight="1" x14ac:dyDescent="0.35">
      <c r="A71" s="80" t="s">
        <v>206</v>
      </c>
      <c r="B71" s="81"/>
      <c r="C71" s="82"/>
      <c r="D71" s="82"/>
      <c r="E71" s="83"/>
      <c r="F71" s="82"/>
      <c r="G71" s="82"/>
      <c r="H71" s="83"/>
      <c r="I71" s="20"/>
    </row>
    <row r="72" spans="1:9" ht="20.100000000000001" customHeight="1" x14ac:dyDescent="0.25">
      <c r="A72" s="84" t="s">
        <v>268</v>
      </c>
      <c r="B72" s="85">
        <f>Natrium!B2</f>
        <v>8</v>
      </c>
      <c r="C72" s="81"/>
      <c r="D72" s="81"/>
      <c r="E72" s="81"/>
      <c r="F72" s="81"/>
      <c r="G72" s="81"/>
      <c r="H72" s="81"/>
    </row>
    <row r="73" spans="1:9" ht="15" customHeight="1" x14ac:dyDescent="0.25">
      <c r="A73" s="86"/>
      <c r="B73" s="81"/>
      <c r="C73" s="81"/>
      <c r="D73" s="87"/>
      <c r="E73" s="81"/>
      <c r="F73" s="81"/>
      <c r="G73" s="81"/>
      <c r="H73" s="81"/>
    </row>
    <row r="74" spans="1:9" ht="20.100000000000001" customHeight="1" x14ac:dyDescent="0.25">
      <c r="A74" s="84" t="s">
        <v>271</v>
      </c>
      <c r="B74" s="85">
        <f>Natrium!B13</f>
        <v>13</v>
      </c>
      <c r="C74" s="81"/>
      <c r="D74" s="85">
        <f>Natrium!D13</f>
        <v>12</v>
      </c>
      <c r="E74" s="81"/>
      <c r="F74" s="81"/>
      <c r="G74" s="81"/>
      <c r="H74" s="81"/>
      <c r="I74" s="89" t="b">
        <f>ISBLANK(VLOOKUP(B74,Natrium!A14:C26,3))</f>
        <v>1</v>
      </c>
    </row>
    <row r="75" spans="1:9" ht="25.05" customHeight="1" x14ac:dyDescent="0.25">
      <c r="A75" s="88" t="str">
        <f>IF(B74=Natrium!D13,"bitte eingeben:","")</f>
        <v/>
      </c>
      <c r="B75" s="187"/>
      <c r="C75" s="187"/>
      <c r="D75" s="187"/>
      <c r="E75" s="187"/>
      <c r="F75" s="187"/>
      <c r="G75" s="187"/>
      <c r="H75" s="187"/>
      <c r="I75" s="89"/>
    </row>
    <row r="76" spans="1:9" ht="20.100000000000001" customHeight="1" x14ac:dyDescent="0.25">
      <c r="A76" s="84" t="s">
        <v>272</v>
      </c>
      <c r="B76" s="85">
        <f>Natrium!B29</f>
        <v>8</v>
      </c>
      <c r="C76" s="81"/>
      <c r="D76" s="85">
        <f>Natrium!D29</f>
        <v>7</v>
      </c>
      <c r="E76" s="81"/>
      <c r="F76" s="81"/>
      <c r="G76" s="81"/>
      <c r="H76" s="81"/>
      <c r="I76" s="89" t="b">
        <f>ISBLANK(VLOOKUP(F26,Natrium!A30:C37,3))</f>
        <v>1</v>
      </c>
    </row>
    <row r="77" spans="1:9" ht="25.05" customHeight="1" x14ac:dyDescent="0.25">
      <c r="A77" s="88" t="str">
        <f>IF(B76=Natrium!D29,"bitte eingeben:","")</f>
        <v/>
      </c>
      <c r="B77" s="187"/>
      <c r="C77" s="187"/>
      <c r="D77" s="187"/>
      <c r="E77" s="187"/>
      <c r="F77" s="187"/>
      <c r="G77" s="187"/>
      <c r="H77" s="187"/>
      <c r="I77" s="90"/>
    </row>
    <row r="78" spans="1:9" ht="20.100000000000001" customHeight="1" x14ac:dyDescent="0.25">
      <c r="A78" s="84" t="s">
        <v>239</v>
      </c>
      <c r="B78" s="85">
        <f>Natrium!B40</f>
        <v>4</v>
      </c>
      <c r="C78" s="84"/>
      <c r="D78" s="85">
        <f>Natrium!D40</f>
        <v>3</v>
      </c>
      <c r="E78" s="84"/>
      <c r="F78" s="84"/>
      <c r="G78" s="84"/>
      <c r="H78" s="84"/>
      <c r="I78" s="89" t="b">
        <f>ISBLANK(VLOOKUP(F26,Natrium!A41:C44,3))</f>
        <v>1</v>
      </c>
    </row>
    <row r="79" spans="1:9" ht="25.05" customHeight="1" x14ac:dyDescent="0.25">
      <c r="A79" s="88" t="str">
        <f>IF(B78=Natrium!D40,"bitte eingeben:","")</f>
        <v/>
      </c>
      <c r="B79" s="187"/>
      <c r="C79" s="187"/>
      <c r="D79" s="187"/>
      <c r="E79" s="187"/>
      <c r="F79" s="187"/>
      <c r="G79" s="187"/>
      <c r="H79" s="187"/>
      <c r="I79" s="90"/>
    </row>
    <row r="80" spans="1:9" ht="20.100000000000001" customHeight="1" x14ac:dyDescent="0.25">
      <c r="A80" s="84" t="s">
        <v>273</v>
      </c>
      <c r="B80" s="91">
        <f>Natrium!B47</f>
        <v>9</v>
      </c>
      <c r="C80" s="91"/>
      <c r="D80" s="91">
        <f>Natrium!D47</f>
        <v>8</v>
      </c>
      <c r="E80" s="91"/>
      <c r="F80" s="91"/>
      <c r="G80" s="84"/>
      <c r="H80" s="84"/>
      <c r="I80" s="89" t="b">
        <f>ISBLANK(VLOOKUP(F26,Natrium!A48:C55,3))</f>
        <v>1</v>
      </c>
    </row>
    <row r="81" spans="1:9" ht="25.05" customHeight="1" x14ac:dyDescent="0.25">
      <c r="A81" s="88" t="str">
        <f>IF(B80=Natrium!D47,"bitte eingeben:","")</f>
        <v/>
      </c>
      <c r="B81" s="187"/>
      <c r="C81" s="187"/>
      <c r="D81" s="187"/>
      <c r="E81" s="187"/>
      <c r="F81" s="187"/>
      <c r="G81" s="187"/>
      <c r="H81" s="187"/>
    </row>
    <row r="82" spans="1:9" ht="20.100000000000001" customHeight="1" x14ac:dyDescent="0.25">
      <c r="A82" s="84" t="s">
        <v>274</v>
      </c>
      <c r="B82" s="85">
        <f>Natrium!B59</f>
        <v>25</v>
      </c>
      <c r="C82" s="81"/>
      <c r="D82" s="85">
        <f>Natrium!D59</f>
        <v>24</v>
      </c>
      <c r="E82" s="81"/>
      <c r="F82" s="81"/>
      <c r="G82" s="81"/>
      <c r="H82" s="81"/>
      <c r="I82" s="89" t="b">
        <f>ISBLANK(VLOOKUP(F26,Natrium!A60:C84,3))</f>
        <v>1</v>
      </c>
    </row>
    <row r="83" spans="1:9" ht="25.05" customHeight="1" x14ac:dyDescent="0.25">
      <c r="A83" s="88" t="str">
        <f>IF(B82=Natrium!D59,"bitte eingeben:",IF(I82,"","Art der Modifikation:"))</f>
        <v/>
      </c>
      <c r="B83" s="187"/>
      <c r="C83" s="187"/>
      <c r="D83" s="187"/>
      <c r="E83" s="187"/>
      <c r="F83" s="187"/>
      <c r="G83" s="187"/>
      <c r="H83" s="187"/>
    </row>
  </sheetData>
  <sheetProtection password="CAA1" sheet="1" objects="1" scenarios="1"/>
  <mergeCells count="47">
    <mergeCell ref="B60:H60"/>
    <mergeCell ref="B61:H61"/>
    <mergeCell ref="B79:H79"/>
    <mergeCell ref="B81:H81"/>
    <mergeCell ref="B83:H83"/>
    <mergeCell ref="B63:H63"/>
    <mergeCell ref="B64:H64"/>
    <mergeCell ref="B65:H65"/>
    <mergeCell ref="B66:H66"/>
    <mergeCell ref="B68:H68"/>
    <mergeCell ref="B70:H70"/>
    <mergeCell ref="B69:H69"/>
    <mergeCell ref="B67:H67"/>
    <mergeCell ref="B75:H75"/>
    <mergeCell ref="B77:H77"/>
    <mergeCell ref="B59:H59"/>
    <mergeCell ref="B56:H56"/>
    <mergeCell ref="B51:H51"/>
    <mergeCell ref="B55:H55"/>
    <mergeCell ref="B50:H50"/>
    <mergeCell ref="B54:H54"/>
    <mergeCell ref="B53:H53"/>
    <mergeCell ref="B58:H58"/>
    <mergeCell ref="B57:H57"/>
    <mergeCell ref="B52:H52"/>
    <mergeCell ref="B49:H49"/>
    <mergeCell ref="B46:H46"/>
    <mergeCell ref="A14:G14"/>
    <mergeCell ref="A15:F15"/>
    <mergeCell ref="B47:H47"/>
    <mergeCell ref="B44:H44"/>
    <mergeCell ref="D34:E34"/>
    <mergeCell ref="D35:E35"/>
    <mergeCell ref="B48:H48"/>
    <mergeCell ref="B45:H45"/>
    <mergeCell ref="D32:E32"/>
    <mergeCell ref="D33:E33"/>
    <mergeCell ref="A16:G16"/>
    <mergeCell ref="A13:G13"/>
    <mergeCell ref="B4:C4"/>
    <mergeCell ref="A9:G9"/>
    <mergeCell ref="A10:G10"/>
    <mergeCell ref="E3:F3"/>
    <mergeCell ref="A7:G7"/>
    <mergeCell ref="A11:G11"/>
    <mergeCell ref="A12:G12"/>
    <mergeCell ref="A8:G8"/>
  </mergeCells>
  <phoneticPr fontId="0" type="noConversion"/>
  <conditionalFormatting sqref="H19:H20 H23:H24">
    <cfRule type="cellIs" dxfId="57" priority="28" stopIfTrue="1" operator="equal">
      <formula>6</formula>
    </cfRule>
  </conditionalFormatting>
  <conditionalFormatting sqref="J19:J22 J24">
    <cfRule type="cellIs" dxfId="56" priority="29" stopIfTrue="1" operator="equal">
      <formula>15</formula>
    </cfRule>
  </conditionalFormatting>
  <conditionalFormatting sqref="I19:I24">
    <cfRule type="cellIs" dxfId="55" priority="30" stopIfTrue="1" operator="equal">
      <formula>11</formula>
    </cfRule>
  </conditionalFormatting>
  <conditionalFormatting sqref="B48:H48">
    <cfRule type="expression" dxfId="54" priority="31" stopIfTrue="1">
      <formula>$H$19-5=0</formula>
    </cfRule>
  </conditionalFormatting>
  <conditionalFormatting sqref="B50:H50">
    <cfRule type="expression" dxfId="53" priority="32" stopIfTrue="1">
      <formula>$I$19-3=0</formula>
    </cfRule>
  </conditionalFormatting>
  <conditionalFormatting sqref="B52:H52">
    <cfRule type="expression" dxfId="52" priority="33" stopIfTrue="1">
      <formula>$I$19-10=0</formula>
    </cfRule>
  </conditionalFormatting>
  <conditionalFormatting sqref="B54:H54 B56:H56 B58:H58">
    <cfRule type="expression" dxfId="51" priority="34" stopIfTrue="1">
      <formula>$J$19-14=0</formula>
    </cfRule>
  </conditionalFormatting>
  <conditionalFormatting sqref="G19:G29">
    <cfRule type="cellIs" dxfId="50" priority="35" stopIfTrue="1" operator="equal">
      <formula>10</formula>
    </cfRule>
  </conditionalFormatting>
  <conditionalFormatting sqref="F19">
    <cfRule type="expression" dxfId="49" priority="36" stopIfTrue="1">
      <formula>$F$19-$H$19=1</formula>
    </cfRule>
  </conditionalFormatting>
  <conditionalFormatting sqref="F20">
    <cfRule type="expression" dxfId="48" priority="37" stopIfTrue="1">
      <formula>$F$20-$H$20=1</formula>
    </cfRule>
  </conditionalFormatting>
  <conditionalFormatting sqref="F21">
    <cfRule type="expression" dxfId="47" priority="38" stopIfTrue="1">
      <formula>$F$21-$H$21=1</formula>
    </cfRule>
  </conditionalFormatting>
  <conditionalFormatting sqref="F22">
    <cfRule type="expression" dxfId="46" priority="39" stopIfTrue="1">
      <formula>$F$22-$H$22=1</formula>
    </cfRule>
  </conditionalFormatting>
  <conditionalFormatting sqref="F23">
    <cfRule type="expression" dxfId="45" priority="40" stopIfTrue="1">
      <formula>$F$23-$H$23=1</formula>
    </cfRule>
  </conditionalFormatting>
  <conditionalFormatting sqref="F24">
    <cfRule type="expression" dxfId="44" priority="41" stopIfTrue="1">
      <formula>$F$24-$H$24=1</formula>
    </cfRule>
  </conditionalFormatting>
  <conditionalFormatting sqref="F26">
    <cfRule type="expression" dxfId="43" priority="42" stopIfTrue="1">
      <formula>$F$26-$H$26=1</formula>
    </cfRule>
  </conditionalFormatting>
  <conditionalFormatting sqref="F25">
    <cfRule type="expression" dxfId="42" priority="43" stopIfTrue="1">
      <formula>$F$25-$H$25=1</formula>
    </cfRule>
  </conditionalFormatting>
  <conditionalFormatting sqref="B45:H45">
    <cfRule type="expression" dxfId="41" priority="44" stopIfTrue="1">
      <formula>OR($F$19-$H$19=0,NOT(I44))</formula>
    </cfRule>
  </conditionalFormatting>
  <conditionalFormatting sqref="B47:H47">
    <cfRule type="expression" dxfId="40" priority="45" stopIfTrue="1">
      <formula>OR($F$20-$H$20=0,NOT(I46))</formula>
    </cfRule>
  </conditionalFormatting>
  <conditionalFormatting sqref="B49:H49">
    <cfRule type="expression" dxfId="39" priority="46" stopIfTrue="1">
      <formula>OR($F$21-$H$21=0,NOT(I48))</formula>
    </cfRule>
  </conditionalFormatting>
  <conditionalFormatting sqref="B51:H51">
    <cfRule type="expression" dxfId="38" priority="47" stopIfTrue="1">
      <formula>OR($F$22-$H$22=0,NOT(I50))</formula>
    </cfRule>
  </conditionalFormatting>
  <conditionalFormatting sqref="B53:H53">
    <cfRule type="expression" dxfId="37" priority="48" stopIfTrue="1">
      <formula>OR($F$23-$H$23=0,NOT(I52))</formula>
    </cfRule>
  </conditionalFormatting>
  <conditionalFormatting sqref="B55:H55">
    <cfRule type="expression" dxfId="36" priority="49" stopIfTrue="1">
      <formula>OR($F$24-$H$24=0,NOT(I54))</formula>
    </cfRule>
  </conditionalFormatting>
  <conditionalFormatting sqref="B57:H57">
    <cfRule type="expression" dxfId="35" priority="50" stopIfTrue="1">
      <formula>OR($F$25-$H$25=0,NOT(I56))</formula>
    </cfRule>
  </conditionalFormatting>
  <conditionalFormatting sqref="B59:H59">
    <cfRule type="expression" dxfId="34" priority="51" stopIfTrue="1">
      <formula>OR($F$27-$H$27=0,NOT(I58))</formula>
    </cfRule>
  </conditionalFormatting>
  <conditionalFormatting sqref="F30">
    <cfRule type="expression" dxfId="33" priority="77" stopIfTrue="1">
      <formula>$F$30-$H$30=1</formula>
    </cfRule>
  </conditionalFormatting>
  <conditionalFormatting sqref="G19:G30">
    <cfRule type="expression" dxfId="32" priority="78" stopIfTrue="1">
      <formula>$G$30-$I$30=1</formula>
    </cfRule>
  </conditionalFormatting>
  <conditionalFormatting sqref="F29">
    <cfRule type="expression" dxfId="31" priority="80" stopIfTrue="1">
      <formula>$F$29-$H$29=1</formula>
    </cfRule>
  </conditionalFormatting>
  <conditionalFormatting sqref="B61:H61">
    <cfRule type="expression" dxfId="30" priority="81" stopIfTrue="1">
      <formula>OR($F$29-$H$29=0,NOT($I$60))</formula>
    </cfRule>
  </conditionalFormatting>
  <conditionalFormatting sqref="A61">
    <cfRule type="expression" dxfId="29" priority="82" stopIfTrue="1">
      <formula>F29-H29=1</formula>
    </cfRule>
  </conditionalFormatting>
  <conditionalFormatting sqref="B64:H64">
    <cfRule type="expression" dxfId="28" priority="83" stopIfTrue="1">
      <formula>OR($F$30-$H$30=0,NOT($I$63))</formula>
    </cfRule>
  </conditionalFormatting>
  <conditionalFormatting sqref="B66:H66">
    <cfRule type="expression" dxfId="27" priority="84" stopIfTrue="1">
      <formula>OR($F$31-$H$31=0,NOT($I$65))</formula>
    </cfRule>
  </conditionalFormatting>
  <conditionalFormatting sqref="F31">
    <cfRule type="expression" dxfId="26" priority="26" stopIfTrue="1">
      <formula>$F$31-$H$31=1</formula>
    </cfRule>
  </conditionalFormatting>
  <conditionalFormatting sqref="G31 G42">
    <cfRule type="expression" dxfId="25" priority="27" stopIfTrue="1">
      <formula>$G$30-$I$30=1</formula>
    </cfRule>
  </conditionalFormatting>
  <conditionalFormatting sqref="B75:H75">
    <cfRule type="expression" dxfId="24" priority="25" stopIfTrue="1">
      <formula>OR($B74-$D74=0,NOT(I74))</formula>
    </cfRule>
  </conditionalFormatting>
  <conditionalFormatting sqref="B77:H77">
    <cfRule type="expression" dxfId="23" priority="24" stopIfTrue="1">
      <formula>OR($B76-$D76=0,NOT(I76))</formula>
    </cfRule>
  </conditionalFormatting>
  <conditionalFormatting sqref="B79:H79">
    <cfRule type="expression" dxfId="22" priority="23" stopIfTrue="1">
      <formula>OR($B78-$D78=0,NOT(I78))</formula>
    </cfRule>
  </conditionalFormatting>
  <conditionalFormatting sqref="B81:H81">
    <cfRule type="expression" dxfId="21" priority="22" stopIfTrue="1">
      <formula>OR($B80-$D80=0,NOT(I80))</formula>
    </cfRule>
  </conditionalFormatting>
  <conditionalFormatting sqref="B83:H83">
    <cfRule type="expression" dxfId="20" priority="21" stopIfTrue="1">
      <formula>OR($B82-$D82=0,NOT(I82))</formula>
    </cfRule>
  </conditionalFormatting>
  <conditionalFormatting sqref="C27">
    <cfRule type="cellIs" dxfId="19" priority="20" stopIfTrue="1" operator="equal">
      <formula>4</formula>
    </cfRule>
  </conditionalFormatting>
  <conditionalFormatting sqref="C28">
    <cfRule type="cellIs" dxfId="18" priority="19" stopIfTrue="1" operator="equal">
      <formula>4</formula>
    </cfRule>
  </conditionalFormatting>
  <conditionalFormatting sqref="B27">
    <cfRule type="cellIs" dxfId="17" priority="18" stopIfTrue="1" operator="equal">
      <formula>4</formula>
    </cfRule>
  </conditionalFormatting>
  <conditionalFormatting sqref="B28">
    <cfRule type="cellIs" dxfId="16" priority="17" stopIfTrue="1" operator="equal">
      <formula>4</formula>
    </cfRule>
  </conditionalFormatting>
  <conditionalFormatting sqref="B22">
    <cfRule type="cellIs" dxfId="15" priority="16" stopIfTrue="1" operator="equal">
      <formula>4</formula>
    </cfRule>
  </conditionalFormatting>
  <conditionalFormatting sqref="F27">
    <cfRule type="expression" dxfId="14" priority="15" stopIfTrue="1">
      <formula>$F$27-$H$27=1</formula>
    </cfRule>
  </conditionalFormatting>
  <conditionalFormatting sqref="F28">
    <cfRule type="expression" dxfId="13" priority="14" stopIfTrue="1">
      <formula>$F$28-$H$28=1</formula>
    </cfRule>
  </conditionalFormatting>
  <conditionalFormatting sqref="G32:G41">
    <cfRule type="cellIs" dxfId="12" priority="13" stopIfTrue="1" operator="equal">
      <formula>3</formula>
    </cfRule>
  </conditionalFormatting>
  <conditionalFormatting sqref="C32">
    <cfRule type="cellIs" dxfId="11" priority="12" stopIfTrue="1" operator="equal">
      <formula>4</formula>
    </cfRule>
  </conditionalFormatting>
  <conditionalFormatting sqref="C33">
    <cfRule type="cellIs" dxfId="10" priority="11" stopIfTrue="1" operator="equal">
      <formula>4</formula>
    </cfRule>
  </conditionalFormatting>
  <conditionalFormatting sqref="C34">
    <cfRule type="cellIs" dxfId="9" priority="10" stopIfTrue="1" operator="equal">
      <formula>4</formula>
    </cfRule>
  </conditionalFormatting>
  <conditionalFormatting sqref="C35 C40:C41">
    <cfRule type="cellIs" dxfId="8" priority="9" stopIfTrue="1" operator="equal">
      <formula>4</formula>
    </cfRule>
  </conditionalFormatting>
  <conditionalFormatting sqref="B32">
    <cfRule type="cellIs" dxfId="7" priority="8" stopIfTrue="1" operator="equal">
      <formula>4</formula>
    </cfRule>
  </conditionalFormatting>
  <conditionalFormatting sqref="B33">
    <cfRule type="cellIs" dxfId="6" priority="7" stopIfTrue="1" operator="equal">
      <formula>4</formula>
    </cfRule>
  </conditionalFormatting>
  <conditionalFormatting sqref="B34">
    <cfRule type="cellIs" dxfId="5" priority="6" stopIfTrue="1" operator="equal">
      <formula>4</formula>
    </cfRule>
  </conditionalFormatting>
  <conditionalFormatting sqref="B35 B40:B41">
    <cfRule type="cellIs" dxfId="4" priority="5" stopIfTrue="1" operator="equal">
      <formula>4</formula>
    </cfRule>
  </conditionalFormatting>
  <conditionalFormatting sqref="F32">
    <cfRule type="expression" dxfId="3" priority="4" stopIfTrue="1">
      <formula>$F$32-$H$32=1</formula>
    </cfRule>
  </conditionalFormatting>
  <conditionalFormatting sqref="B68:H68">
    <cfRule type="expression" dxfId="2" priority="3" stopIfTrue="1">
      <formula>OR($F$32-$H$32=0,NOT($I67))</formula>
    </cfRule>
  </conditionalFormatting>
  <conditionalFormatting sqref="F36">
    <cfRule type="expression" dxfId="1" priority="2" stopIfTrue="1">
      <formula>$F$36-$H$36=1</formula>
    </cfRule>
  </conditionalFormatting>
  <conditionalFormatting sqref="B70:H70">
    <cfRule type="expression" dxfId="0" priority="1" stopIfTrue="1">
      <formula>OR($F$36-$H$36=0,NOT($I$69))</formula>
    </cfRule>
  </conditionalFormatting>
  <hyperlinks>
    <hyperlink ref="B4" r:id="rId1"/>
  </hyperlinks>
  <pageMargins left="0.59055118110236227" right="0.59055118110236227" top="0.70866141732283472" bottom="0.59055118110236227" header="0.35433070866141736" footer="0.27559055118110237"/>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3" manualBreakCount="3">
    <brk id="16" max="16383" man="1"/>
    <brk id="42" max="16383" man="1"/>
    <brk id="61"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7" r:id="rId5" name="Drop Down 49">
              <controlPr locked="0" defaultSize="0" autoLine="0" autoPict="0">
                <anchor moveWithCells="1">
                  <from>
                    <xdr:col>1</xdr:col>
                    <xdr:colOff>7620</xdr:colOff>
                    <xdr:row>43</xdr:row>
                    <xdr:rowOff>0</xdr:rowOff>
                  </from>
                  <to>
                    <xdr:col>7</xdr:col>
                    <xdr:colOff>220980</xdr:colOff>
                    <xdr:row>43</xdr:row>
                    <xdr:rowOff>213360</xdr:rowOff>
                  </to>
                </anchor>
              </controlPr>
            </control>
          </mc:Choice>
        </mc:AlternateContent>
        <mc:AlternateContent xmlns:mc="http://schemas.openxmlformats.org/markup-compatibility/2006">
          <mc:Choice Requires="x14">
            <control shapeId="2098" r:id="rId6" name="Drop Down 50">
              <controlPr locked="0" defaultSize="0" autoLine="0" autoPict="0">
                <anchor moveWithCells="1">
                  <from>
                    <xdr:col>1</xdr:col>
                    <xdr:colOff>22860</xdr:colOff>
                    <xdr:row>45</xdr:row>
                    <xdr:rowOff>30480</xdr:rowOff>
                  </from>
                  <to>
                    <xdr:col>7</xdr:col>
                    <xdr:colOff>236220</xdr:colOff>
                    <xdr:row>45</xdr:row>
                    <xdr:rowOff>236220</xdr:rowOff>
                  </to>
                </anchor>
              </controlPr>
            </control>
          </mc:Choice>
        </mc:AlternateContent>
        <mc:AlternateContent xmlns:mc="http://schemas.openxmlformats.org/markup-compatibility/2006">
          <mc:Choice Requires="x14">
            <control shapeId="2099" r:id="rId7" name="Drop Down 51">
              <controlPr locked="0" defaultSize="0" autoLine="0" autoPict="0">
                <anchor moveWithCells="1">
                  <from>
                    <xdr:col>1</xdr:col>
                    <xdr:colOff>22860</xdr:colOff>
                    <xdr:row>47</xdr:row>
                    <xdr:rowOff>30480</xdr:rowOff>
                  </from>
                  <to>
                    <xdr:col>7</xdr:col>
                    <xdr:colOff>236220</xdr:colOff>
                    <xdr:row>47</xdr:row>
                    <xdr:rowOff>236220</xdr:rowOff>
                  </to>
                </anchor>
              </controlPr>
            </control>
          </mc:Choice>
        </mc:AlternateContent>
        <mc:AlternateContent xmlns:mc="http://schemas.openxmlformats.org/markup-compatibility/2006">
          <mc:Choice Requires="x14">
            <control shapeId="2100" r:id="rId8" name="Drop Down 52">
              <controlPr locked="0" defaultSize="0" autoLine="0" autoPict="0">
                <anchor moveWithCells="1">
                  <from>
                    <xdr:col>1</xdr:col>
                    <xdr:colOff>22860</xdr:colOff>
                    <xdr:row>49</xdr:row>
                    <xdr:rowOff>30480</xdr:rowOff>
                  </from>
                  <to>
                    <xdr:col>7</xdr:col>
                    <xdr:colOff>236220</xdr:colOff>
                    <xdr:row>49</xdr:row>
                    <xdr:rowOff>236220</xdr:rowOff>
                  </to>
                </anchor>
              </controlPr>
            </control>
          </mc:Choice>
        </mc:AlternateContent>
        <mc:AlternateContent xmlns:mc="http://schemas.openxmlformats.org/markup-compatibility/2006">
          <mc:Choice Requires="x14">
            <control shapeId="2101" r:id="rId9" name="Drop Down 53">
              <controlPr locked="0" defaultSize="0" autoLine="0" autoPict="0">
                <anchor moveWithCells="1">
                  <from>
                    <xdr:col>1</xdr:col>
                    <xdr:colOff>22860</xdr:colOff>
                    <xdr:row>51</xdr:row>
                    <xdr:rowOff>30480</xdr:rowOff>
                  </from>
                  <to>
                    <xdr:col>7</xdr:col>
                    <xdr:colOff>236220</xdr:colOff>
                    <xdr:row>51</xdr:row>
                    <xdr:rowOff>236220</xdr:rowOff>
                  </to>
                </anchor>
              </controlPr>
            </control>
          </mc:Choice>
        </mc:AlternateContent>
        <mc:AlternateContent xmlns:mc="http://schemas.openxmlformats.org/markup-compatibility/2006">
          <mc:Choice Requires="x14">
            <control shapeId="2102" r:id="rId10" name="Drop Down 54">
              <controlPr locked="0" defaultSize="0" autoLine="0" autoPict="0">
                <anchor moveWithCells="1">
                  <from>
                    <xdr:col>1</xdr:col>
                    <xdr:colOff>22860</xdr:colOff>
                    <xdr:row>53</xdr:row>
                    <xdr:rowOff>30480</xdr:rowOff>
                  </from>
                  <to>
                    <xdr:col>7</xdr:col>
                    <xdr:colOff>236220</xdr:colOff>
                    <xdr:row>53</xdr:row>
                    <xdr:rowOff>228600</xdr:rowOff>
                  </to>
                </anchor>
              </controlPr>
            </control>
          </mc:Choice>
        </mc:AlternateContent>
        <mc:AlternateContent xmlns:mc="http://schemas.openxmlformats.org/markup-compatibility/2006">
          <mc:Choice Requires="x14">
            <control shapeId="2105" r:id="rId11" name="Drop Down 57">
              <controlPr locked="0" defaultSize="0" autoLine="0" autoPict="0">
                <anchor moveWithCells="1">
                  <from>
                    <xdr:col>1</xdr:col>
                    <xdr:colOff>22860</xdr:colOff>
                    <xdr:row>55</xdr:row>
                    <xdr:rowOff>30480</xdr:rowOff>
                  </from>
                  <to>
                    <xdr:col>7</xdr:col>
                    <xdr:colOff>236220</xdr:colOff>
                    <xdr:row>55</xdr:row>
                    <xdr:rowOff>228600</xdr:rowOff>
                  </to>
                </anchor>
              </controlPr>
            </control>
          </mc:Choice>
        </mc:AlternateContent>
        <mc:AlternateContent xmlns:mc="http://schemas.openxmlformats.org/markup-compatibility/2006">
          <mc:Choice Requires="x14">
            <control shapeId="2107" r:id="rId12" name="Drop Down 59">
              <controlPr locked="0" defaultSize="0" autoLine="0" autoPict="0">
                <anchor moveWithCells="1">
                  <from>
                    <xdr:col>1</xdr:col>
                    <xdr:colOff>22860</xdr:colOff>
                    <xdr:row>57</xdr:row>
                    <xdr:rowOff>30480</xdr:rowOff>
                  </from>
                  <to>
                    <xdr:col>7</xdr:col>
                    <xdr:colOff>236220</xdr:colOff>
                    <xdr:row>57</xdr:row>
                    <xdr:rowOff>228600</xdr:rowOff>
                  </to>
                </anchor>
              </controlPr>
            </control>
          </mc:Choice>
        </mc:AlternateContent>
        <mc:AlternateContent xmlns:mc="http://schemas.openxmlformats.org/markup-compatibility/2006">
          <mc:Choice Requires="x14">
            <control shapeId="2119" r:id="rId13" name="Drop Down 71">
              <controlPr locked="0" defaultSize="0" autoLine="0" autoPict="0">
                <anchor moveWithCells="1">
                  <from>
                    <xdr:col>6</xdr:col>
                    <xdr:colOff>22860</xdr:colOff>
                    <xdr:row>14</xdr:row>
                    <xdr:rowOff>129540</xdr:rowOff>
                  </from>
                  <to>
                    <xdr:col>6</xdr:col>
                    <xdr:colOff>883920</xdr:colOff>
                    <xdr:row>14</xdr:row>
                    <xdr:rowOff>403860</xdr:rowOff>
                  </to>
                </anchor>
              </controlPr>
            </control>
          </mc:Choice>
        </mc:AlternateContent>
        <mc:AlternateContent xmlns:mc="http://schemas.openxmlformats.org/markup-compatibility/2006">
          <mc:Choice Requires="x14">
            <control shapeId="2123" r:id="rId14" name="Drop Down 75">
              <controlPr locked="0" defaultSize="0" autoLine="0" autoPict="0">
                <anchor moveWithCells="1">
                  <from>
                    <xdr:col>1</xdr:col>
                    <xdr:colOff>22860</xdr:colOff>
                    <xdr:row>64</xdr:row>
                    <xdr:rowOff>30480</xdr:rowOff>
                  </from>
                  <to>
                    <xdr:col>7</xdr:col>
                    <xdr:colOff>236220</xdr:colOff>
                    <xdr:row>64</xdr:row>
                    <xdr:rowOff>228600</xdr:rowOff>
                  </to>
                </anchor>
              </controlPr>
            </control>
          </mc:Choice>
        </mc:AlternateContent>
        <mc:AlternateContent xmlns:mc="http://schemas.openxmlformats.org/markup-compatibility/2006">
          <mc:Choice Requires="x14">
            <control shapeId="2124" r:id="rId15" name="Drop Down 76">
              <controlPr locked="0" defaultSize="0" autoLine="0" autoPict="0">
                <anchor moveWithCells="1">
                  <from>
                    <xdr:col>1</xdr:col>
                    <xdr:colOff>22860</xdr:colOff>
                    <xdr:row>59</xdr:row>
                    <xdr:rowOff>30480</xdr:rowOff>
                  </from>
                  <to>
                    <xdr:col>7</xdr:col>
                    <xdr:colOff>236220</xdr:colOff>
                    <xdr:row>59</xdr:row>
                    <xdr:rowOff>228600</xdr:rowOff>
                  </to>
                </anchor>
              </controlPr>
            </control>
          </mc:Choice>
        </mc:AlternateContent>
        <mc:AlternateContent xmlns:mc="http://schemas.openxmlformats.org/markup-compatibility/2006">
          <mc:Choice Requires="x14">
            <control shapeId="2125" r:id="rId16" name="Drop Down 77">
              <controlPr locked="0" defaultSize="0" autoLine="0" autoPict="0">
                <anchor moveWithCells="1">
                  <from>
                    <xdr:col>1</xdr:col>
                    <xdr:colOff>22860</xdr:colOff>
                    <xdr:row>62</xdr:row>
                    <xdr:rowOff>30480</xdr:rowOff>
                  </from>
                  <to>
                    <xdr:col>7</xdr:col>
                    <xdr:colOff>236220</xdr:colOff>
                    <xdr:row>62</xdr:row>
                    <xdr:rowOff>228600</xdr:rowOff>
                  </to>
                </anchor>
              </controlPr>
            </control>
          </mc:Choice>
        </mc:AlternateContent>
        <mc:AlternateContent xmlns:mc="http://schemas.openxmlformats.org/markup-compatibility/2006">
          <mc:Choice Requires="x14">
            <control shapeId="2126" r:id="rId17" name="Drop Down 78">
              <controlPr locked="0" defaultSize="0" autoLine="0" autoPict="0">
                <anchor moveWithCells="1">
                  <from>
                    <xdr:col>1</xdr:col>
                    <xdr:colOff>0</xdr:colOff>
                    <xdr:row>71</xdr:row>
                    <xdr:rowOff>0</xdr:rowOff>
                  </from>
                  <to>
                    <xdr:col>2</xdr:col>
                    <xdr:colOff>175260</xdr:colOff>
                    <xdr:row>71</xdr:row>
                    <xdr:rowOff>175260</xdr:rowOff>
                  </to>
                </anchor>
              </controlPr>
            </control>
          </mc:Choice>
        </mc:AlternateContent>
        <mc:AlternateContent xmlns:mc="http://schemas.openxmlformats.org/markup-compatibility/2006">
          <mc:Choice Requires="x14">
            <control shapeId="2127" r:id="rId18" name="Drop Down 79">
              <controlPr locked="0" defaultSize="0" autoLine="0" autoPict="0">
                <anchor moveWithCells="1">
                  <from>
                    <xdr:col>0</xdr:col>
                    <xdr:colOff>2522220</xdr:colOff>
                    <xdr:row>73</xdr:row>
                    <xdr:rowOff>15240</xdr:rowOff>
                  </from>
                  <to>
                    <xdr:col>5</xdr:col>
                    <xdr:colOff>1036320</xdr:colOff>
                    <xdr:row>73</xdr:row>
                    <xdr:rowOff>198120</xdr:rowOff>
                  </to>
                </anchor>
              </controlPr>
            </control>
          </mc:Choice>
        </mc:AlternateContent>
        <mc:AlternateContent xmlns:mc="http://schemas.openxmlformats.org/markup-compatibility/2006">
          <mc:Choice Requires="x14">
            <control shapeId="2128" r:id="rId19" name="Drop Down 80">
              <controlPr locked="0" defaultSize="0" autoLine="0" autoPict="0">
                <anchor moveWithCells="1">
                  <from>
                    <xdr:col>0</xdr:col>
                    <xdr:colOff>2522220</xdr:colOff>
                    <xdr:row>75</xdr:row>
                    <xdr:rowOff>15240</xdr:rowOff>
                  </from>
                  <to>
                    <xdr:col>5</xdr:col>
                    <xdr:colOff>1028700</xdr:colOff>
                    <xdr:row>75</xdr:row>
                    <xdr:rowOff>198120</xdr:rowOff>
                  </to>
                </anchor>
              </controlPr>
            </control>
          </mc:Choice>
        </mc:AlternateContent>
        <mc:AlternateContent xmlns:mc="http://schemas.openxmlformats.org/markup-compatibility/2006">
          <mc:Choice Requires="x14">
            <control shapeId="2129" r:id="rId20" name="Drop Down 81">
              <controlPr locked="0" defaultSize="0" autoLine="0" autoPict="0">
                <anchor moveWithCells="1">
                  <from>
                    <xdr:col>1</xdr:col>
                    <xdr:colOff>30480</xdr:colOff>
                    <xdr:row>77</xdr:row>
                    <xdr:rowOff>15240</xdr:rowOff>
                  </from>
                  <to>
                    <xdr:col>6</xdr:col>
                    <xdr:colOff>0</xdr:colOff>
                    <xdr:row>77</xdr:row>
                    <xdr:rowOff>198120</xdr:rowOff>
                  </to>
                </anchor>
              </controlPr>
            </control>
          </mc:Choice>
        </mc:AlternateContent>
        <mc:AlternateContent xmlns:mc="http://schemas.openxmlformats.org/markup-compatibility/2006">
          <mc:Choice Requires="x14">
            <control shapeId="2130" r:id="rId21" name="Drop Down 82">
              <controlPr locked="0" defaultSize="0" autoLine="0" autoPict="0">
                <anchor moveWithCells="1">
                  <from>
                    <xdr:col>1</xdr:col>
                    <xdr:colOff>30480</xdr:colOff>
                    <xdr:row>79</xdr:row>
                    <xdr:rowOff>7620</xdr:rowOff>
                  </from>
                  <to>
                    <xdr:col>6</xdr:col>
                    <xdr:colOff>0</xdr:colOff>
                    <xdr:row>79</xdr:row>
                    <xdr:rowOff>198120</xdr:rowOff>
                  </to>
                </anchor>
              </controlPr>
            </control>
          </mc:Choice>
        </mc:AlternateContent>
        <mc:AlternateContent xmlns:mc="http://schemas.openxmlformats.org/markup-compatibility/2006">
          <mc:Choice Requires="x14">
            <control shapeId="2131" r:id="rId22" name="Drop Down 83">
              <controlPr locked="0" defaultSize="0" autoLine="0" autoPict="0">
                <anchor moveWithCells="1">
                  <from>
                    <xdr:col>1</xdr:col>
                    <xdr:colOff>30480</xdr:colOff>
                    <xdr:row>81</xdr:row>
                    <xdr:rowOff>7620</xdr:rowOff>
                  </from>
                  <to>
                    <xdr:col>6</xdr:col>
                    <xdr:colOff>0</xdr:colOff>
                    <xdr:row>81</xdr:row>
                    <xdr:rowOff>198120</xdr:rowOff>
                  </to>
                </anchor>
              </controlPr>
            </control>
          </mc:Choice>
        </mc:AlternateContent>
        <mc:AlternateContent xmlns:mc="http://schemas.openxmlformats.org/markup-compatibility/2006">
          <mc:Choice Requires="x14">
            <control shapeId="2132" r:id="rId23" name="Drop Down 84">
              <controlPr locked="0" defaultSize="0" autoLine="0" autoPict="0">
                <anchor moveWithCells="1">
                  <from>
                    <xdr:col>3</xdr:col>
                    <xdr:colOff>45720</xdr:colOff>
                    <xdr:row>26</xdr:row>
                    <xdr:rowOff>22860</xdr:rowOff>
                  </from>
                  <to>
                    <xdr:col>4</xdr:col>
                    <xdr:colOff>7620</xdr:colOff>
                    <xdr:row>27</xdr:row>
                    <xdr:rowOff>0</xdr:rowOff>
                  </to>
                </anchor>
              </controlPr>
            </control>
          </mc:Choice>
        </mc:AlternateContent>
        <mc:AlternateContent xmlns:mc="http://schemas.openxmlformats.org/markup-compatibility/2006">
          <mc:Choice Requires="x14">
            <control shapeId="2134" r:id="rId24" name="Drop Down 86">
              <controlPr locked="0" defaultSize="0" autoLine="0" autoPict="0">
                <anchor moveWithCells="1">
                  <from>
                    <xdr:col>4</xdr:col>
                    <xdr:colOff>60960</xdr:colOff>
                    <xdr:row>26</xdr:row>
                    <xdr:rowOff>22860</xdr:rowOff>
                  </from>
                  <to>
                    <xdr:col>4</xdr:col>
                    <xdr:colOff>1043940</xdr:colOff>
                    <xdr:row>27</xdr:row>
                    <xdr:rowOff>0</xdr:rowOff>
                  </to>
                </anchor>
              </controlPr>
            </control>
          </mc:Choice>
        </mc:AlternateContent>
        <mc:AlternateContent xmlns:mc="http://schemas.openxmlformats.org/markup-compatibility/2006">
          <mc:Choice Requires="x14">
            <control shapeId="2135" r:id="rId25" name="Drop Down 87">
              <controlPr locked="0" defaultSize="0" autoLine="0" autoPict="0">
                <anchor moveWithCells="1">
                  <from>
                    <xdr:col>3</xdr:col>
                    <xdr:colOff>45720</xdr:colOff>
                    <xdr:row>27</xdr:row>
                    <xdr:rowOff>22860</xdr:rowOff>
                  </from>
                  <to>
                    <xdr:col>4</xdr:col>
                    <xdr:colOff>22860</xdr:colOff>
                    <xdr:row>28</xdr:row>
                    <xdr:rowOff>0</xdr:rowOff>
                  </to>
                </anchor>
              </controlPr>
            </control>
          </mc:Choice>
        </mc:AlternateContent>
        <mc:AlternateContent xmlns:mc="http://schemas.openxmlformats.org/markup-compatibility/2006">
          <mc:Choice Requires="x14">
            <control shapeId="2137" r:id="rId26" name="Drop Down 89">
              <controlPr locked="0" defaultSize="0" autoLine="0" autoPict="0">
                <anchor moveWithCells="1">
                  <from>
                    <xdr:col>4</xdr:col>
                    <xdr:colOff>60960</xdr:colOff>
                    <xdr:row>27</xdr:row>
                    <xdr:rowOff>22860</xdr:rowOff>
                  </from>
                  <to>
                    <xdr:col>4</xdr:col>
                    <xdr:colOff>1043940</xdr:colOff>
                    <xdr:row>28</xdr:row>
                    <xdr:rowOff>0</xdr:rowOff>
                  </to>
                </anchor>
              </controlPr>
            </control>
          </mc:Choice>
        </mc:AlternateContent>
        <mc:AlternateContent xmlns:mc="http://schemas.openxmlformats.org/markup-compatibility/2006">
          <mc:Choice Requires="x14">
            <control shapeId="2138" r:id="rId27" name="Drop Down 90">
              <controlPr locked="0" defaultSize="0" autoLine="0" autoPict="0">
                <anchor moveWithCells="1">
                  <from>
                    <xdr:col>3</xdr:col>
                    <xdr:colOff>22860</xdr:colOff>
                    <xdr:row>31</xdr:row>
                    <xdr:rowOff>15240</xdr:rowOff>
                  </from>
                  <to>
                    <xdr:col>5</xdr:col>
                    <xdr:colOff>22860</xdr:colOff>
                    <xdr:row>31</xdr:row>
                    <xdr:rowOff>243840</xdr:rowOff>
                  </to>
                </anchor>
              </controlPr>
            </control>
          </mc:Choice>
        </mc:AlternateContent>
        <mc:AlternateContent xmlns:mc="http://schemas.openxmlformats.org/markup-compatibility/2006">
          <mc:Choice Requires="x14">
            <control shapeId="2139" r:id="rId28" name="Drop Down 91">
              <controlPr locked="0" defaultSize="0" autoLine="0" autoPict="0">
                <anchor moveWithCells="1">
                  <from>
                    <xdr:col>3</xdr:col>
                    <xdr:colOff>22860</xdr:colOff>
                    <xdr:row>32</xdr:row>
                    <xdr:rowOff>0</xdr:rowOff>
                  </from>
                  <to>
                    <xdr:col>5</xdr:col>
                    <xdr:colOff>22860</xdr:colOff>
                    <xdr:row>32</xdr:row>
                    <xdr:rowOff>228600</xdr:rowOff>
                  </to>
                </anchor>
              </controlPr>
            </control>
          </mc:Choice>
        </mc:AlternateContent>
        <mc:AlternateContent xmlns:mc="http://schemas.openxmlformats.org/markup-compatibility/2006">
          <mc:Choice Requires="x14">
            <control shapeId="2140" r:id="rId29" name="Drop Down 92">
              <controlPr locked="0" defaultSize="0" autoLine="0" autoPict="0">
                <anchor moveWithCells="1">
                  <from>
                    <xdr:col>3</xdr:col>
                    <xdr:colOff>22860</xdr:colOff>
                    <xdr:row>33</xdr:row>
                    <xdr:rowOff>0</xdr:rowOff>
                  </from>
                  <to>
                    <xdr:col>5</xdr:col>
                    <xdr:colOff>22860</xdr:colOff>
                    <xdr:row>33</xdr:row>
                    <xdr:rowOff>228600</xdr:rowOff>
                  </to>
                </anchor>
              </controlPr>
            </control>
          </mc:Choice>
        </mc:AlternateContent>
        <mc:AlternateContent xmlns:mc="http://schemas.openxmlformats.org/markup-compatibility/2006">
          <mc:Choice Requires="x14">
            <control shapeId="2141" r:id="rId30" name="Drop Down 93">
              <controlPr locked="0" defaultSize="0" autoLine="0" autoPict="0">
                <anchor moveWithCells="1">
                  <from>
                    <xdr:col>3</xdr:col>
                    <xdr:colOff>22860</xdr:colOff>
                    <xdr:row>34</xdr:row>
                    <xdr:rowOff>0</xdr:rowOff>
                  </from>
                  <to>
                    <xdr:col>5</xdr:col>
                    <xdr:colOff>22860</xdr:colOff>
                    <xdr:row>34</xdr:row>
                    <xdr:rowOff>228600</xdr:rowOff>
                  </to>
                </anchor>
              </controlPr>
            </control>
          </mc:Choice>
        </mc:AlternateContent>
        <mc:AlternateContent xmlns:mc="http://schemas.openxmlformats.org/markup-compatibility/2006">
          <mc:Choice Requires="x14">
            <control shapeId="2142" r:id="rId31" name="Drop Down 94">
              <controlPr locked="0" defaultSize="0" autoLine="0" autoPict="0">
                <anchor moveWithCells="1">
                  <from>
                    <xdr:col>1</xdr:col>
                    <xdr:colOff>22860</xdr:colOff>
                    <xdr:row>66</xdr:row>
                    <xdr:rowOff>7620</xdr:rowOff>
                  </from>
                  <to>
                    <xdr:col>7</xdr:col>
                    <xdr:colOff>167640</xdr:colOff>
                    <xdr:row>66</xdr:row>
                    <xdr:rowOff>213360</xdr:rowOff>
                  </to>
                </anchor>
              </controlPr>
            </control>
          </mc:Choice>
        </mc:AlternateContent>
        <mc:AlternateContent xmlns:mc="http://schemas.openxmlformats.org/markup-compatibility/2006">
          <mc:Choice Requires="x14">
            <control shapeId="2143" r:id="rId32" name="Drop Down 95">
              <controlPr locked="0" defaultSize="0" autoLine="0" autoPict="0">
                <anchor moveWithCells="1">
                  <from>
                    <xdr:col>1</xdr:col>
                    <xdr:colOff>22860</xdr:colOff>
                    <xdr:row>66</xdr:row>
                    <xdr:rowOff>7620</xdr:rowOff>
                  </from>
                  <to>
                    <xdr:col>7</xdr:col>
                    <xdr:colOff>167640</xdr:colOff>
                    <xdr:row>66</xdr:row>
                    <xdr:rowOff>213360</xdr:rowOff>
                  </to>
                </anchor>
              </controlPr>
            </control>
          </mc:Choice>
        </mc:AlternateContent>
        <mc:AlternateContent xmlns:mc="http://schemas.openxmlformats.org/markup-compatibility/2006">
          <mc:Choice Requires="x14">
            <control shapeId="2144" r:id="rId33" name="Drop Down 96">
              <controlPr locked="0" defaultSize="0" autoLine="0" autoPict="0">
                <anchor moveWithCells="1">
                  <from>
                    <xdr:col>0</xdr:col>
                    <xdr:colOff>22860</xdr:colOff>
                    <xdr:row>35</xdr:row>
                    <xdr:rowOff>7620</xdr:rowOff>
                  </from>
                  <to>
                    <xdr:col>0</xdr:col>
                    <xdr:colOff>2484120</xdr:colOff>
                    <xdr:row>35</xdr:row>
                    <xdr:rowOff>236220</xdr:rowOff>
                  </to>
                </anchor>
              </controlPr>
            </control>
          </mc:Choice>
        </mc:AlternateContent>
        <mc:AlternateContent xmlns:mc="http://schemas.openxmlformats.org/markup-compatibility/2006">
          <mc:Choice Requires="x14">
            <control shapeId="2145" r:id="rId34" name="Drop Down 97">
              <controlPr locked="0" defaultSize="0" autoLine="0" autoPict="0">
                <anchor moveWithCells="1">
                  <from>
                    <xdr:col>0</xdr:col>
                    <xdr:colOff>22860</xdr:colOff>
                    <xdr:row>36</xdr:row>
                    <xdr:rowOff>7620</xdr:rowOff>
                  </from>
                  <to>
                    <xdr:col>0</xdr:col>
                    <xdr:colOff>2484120</xdr:colOff>
                    <xdr:row>36</xdr:row>
                    <xdr:rowOff>236220</xdr:rowOff>
                  </to>
                </anchor>
              </controlPr>
            </control>
          </mc:Choice>
        </mc:AlternateContent>
        <mc:AlternateContent xmlns:mc="http://schemas.openxmlformats.org/markup-compatibility/2006">
          <mc:Choice Requires="x14">
            <control shapeId="2146" r:id="rId35" name="Drop Down 98">
              <controlPr locked="0" defaultSize="0" autoLine="0" autoPict="0">
                <anchor moveWithCells="1">
                  <from>
                    <xdr:col>0</xdr:col>
                    <xdr:colOff>22860</xdr:colOff>
                    <xdr:row>37</xdr:row>
                    <xdr:rowOff>7620</xdr:rowOff>
                  </from>
                  <to>
                    <xdr:col>0</xdr:col>
                    <xdr:colOff>2484120</xdr:colOff>
                    <xdr:row>37</xdr:row>
                    <xdr:rowOff>236220</xdr:rowOff>
                  </to>
                </anchor>
              </controlPr>
            </control>
          </mc:Choice>
        </mc:AlternateContent>
        <mc:AlternateContent xmlns:mc="http://schemas.openxmlformats.org/markup-compatibility/2006">
          <mc:Choice Requires="x14">
            <control shapeId="2147" r:id="rId36" name="Drop Down 99">
              <controlPr locked="0" defaultSize="0" autoLine="0" autoPict="0">
                <anchor moveWithCells="1">
                  <from>
                    <xdr:col>0</xdr:col>
                    <xdr:colOff>22860</xdr:colOff>
                    <xdr:row>38</xdr:row>
                    <xdr:rowOff>7620</xdr:rowOff>
                  </from>
                  <to>
                    <xdr:col>0</xdr:col>
                    <xdr:colOff>2484120</xdr:colOff>
                    <xdr:row>38</xdr:row>
                    <xdr:rowOff>236220</xdr:rowOff>
                  </to>
                </anchor>
              </controlPr>
            </control>
          </mc:Choice>
        </mc:AlternateContent>
        <mc:AlternateContent xmlns:mc="http://schemas.openxmlformats.org/markup-compatibility/2006">
          <mc:Choice Requires="x14">
            <control shapeId="2148" r:id="rId37" name="Drop Down 100">
              <controlPr locked="0" defaultSize="0" autoLine="0" autoPict="0">
                <anchor moveWithCells="1">
                  <from>
                    <xdr:col>1</xdr:col>
                    <xdr:colOff>22860</xdr:colOff>
                    <xdr:row>68</xdr:row>
                    <xdr:rowOff>7620</xdr:rowOff>
                  </from>
                  <to>
                    <xdr:col>7</xdr:col>
                    <xdr:colOff>167640</xdr:colOff>
                    <xdr:row>68</xdr:row>
                    <xdr:rowOff>213360</xdr:rowOff>
                  </to>
                </anchor>
              </controlPr>
            </control>
          </mc:Choice>
        </mc:AlternateContent>
        <mc:AlternateContent xmlns:mc="http://schemas.openxmlformats.org/markup-compatibility/2006">
          <mc:Choice Requires="x14">
            <control shapeId="2149" r:id="rId38" name="Drop Down 101">
              <controlPr locked="0" defaultSize="0" autoLine="0" autoPict="0">
                <anchor moveWithCells="1">
                  <from>
                    <xdr:col>1</xdr:col>
                    <xdr:colOff>22860</xdr:colOff>
                    <xdr:row>68</xdr:row>
                    <xdr:rowOff>7620</xdr:rowOff>
                  </from>
                  <to>
                    <xdr:col>7</xdr:col>
                    <xdr:colOff>167640</xdr:colOff>
                    <xdr:row>68</xdr:row>
                    <xdr:rowOff>213360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pageSetUpPr fitToPage="1"/>
  </sheetPr>
  <dimension ref="A1:H38"/>
  <sheetViews>
    <sheetView workbookViewId="0">
      <selection activeCell="A2" sqref="A2:G2"/>
    </sheetView>
  </sheetViews>
  <sheetFormatPr baseColWidth="10" defaultColWidth="11.44140625" defaultRowHeight="15.6" x14ac:dyDescent="0.3"/>
  <cols>
    <col min="1" max="7" width="12.6640625" style="1" customWidth="1"/>
    <col min="8" max="16384" width="11.44140625" style="1"/>
  </cols>
  <sheetData>
    <row r="1" spans="1:8" x14ac:dyDescent="0.3">
      <c r="A1" s="1" t="s">
        <v>20</v>
      </c>
      <c r="H1" s="64">
        <f>COUNTA(A2:G38)</f>
        <v>0</v>
      </c>
    </row>
    <row r="2" spans="1:8" x14ac:dyDescent="0.3">
      <c r="A2" s="188"/>
      <c r="B2" s="188"/>
      <c r="C2" s="188"/>
      <c r="D2" s="188"/>
      <c r="E2" s="188"/>
      <c r="F2" s="188"/>
      <c r="G2" s="188"/>
    </row>
    <row r="3" spans="1:8" x14ac:dyDescent="0.3">
      <c r="A3" s="188"/>
      <c r="B3" s="188"/>
      <c r="C3" s="188"/>
      <c r="D3" s="188"/>
      <c r="E3" s="188"/>
      <c r="F3" s="188"/>
      <c r="G3" s="188"/>
    </row>
    <row r="4" spans="1:8" x14ac:dyDescent="0.3">
      <c r="A4" s="188"/>
      <c r="B4" s="188"/>
      <c r="C4" s="188"/>
      <c r="D4" s="188"/>
      <c r="E4" s="188"/>
      <c r="F4" s="188"/>
      <c r="G4" s="188"/>
    </row>
    <row r="5" spans="1:8" x14ac:dyDescent="0.3">
      <c r="A5" s="188"/>
      <c r="B5" s="188"/>
      <c r="C5" s="188"/>
      <c r="D5" s="188"/>
      <c r="E5" s="188"/>
      <c r="F5" s="188"/>
      <c r="G5" s="188"/>
    </row>
    <row r="6" spans="1:8" x14ac:dyDescent="0.3">
      <c r="A6" s="188"/>
      <c r="B6" s="188"/>
      <c r="C6" s="188"/>
      <c r="D6" s="188"/>
      <c r="E6" s="188"/>
      <c r="F6" s="188"/>
      <c r="G6" s="188"/>
    </row>
    <row r="7" spans="1:8" x14ac:dyDescent="0.3">
      <c r="A7" s="188"/>
      <c r="B7" s="188"/>
      <c r="C7" s="188"/>
      <c r="D7" s="188"/>
      <c r="E7" s="188"/>
      <c r="F7" s="188"/>
      <c r="G7" s="188"/>
    </row>
    <row r="8" spans="1:8" x14ac:dyDescent="0.3">
      <c r="A8" s="188"/>
      <c r="B8" s="188"/>
      <c r="C8" s="188"/>
      <c r="D8" s="188"/>
      <c r="E8" s="188"/>
      <c r="F8" s="188"/>
      <c r="G8" s="188"/>
    </row>
    <row r="9" spans="1:8" x14ac:dyDescent="0.3">
      <c r="A9" s="188"/>
      <c r="B9" s="188"/>
      <c r="C9" s="188"/>
      <c r="D9" s="188"/>
      <c r="E9" s="188"/>
      <c r="F9" s="188"/>
      <c r="G9" s="188"/>
    </row>
    <row r="10" spans="1:8" x14ac:dyDescent="0.3">
      <c r="A10" s="188"/>
      <c r="B10" s="188"/>
      <c r="C10" s="188"/>
      <c r="D10" s="188"/>
      <c r="E10" s="188"/>
      <c r="F10" s="188"/>
      <c r="G10" s="188"/>
    </row>
    <row r="11" spans="1:8" x14ac:dyDescent="0.3">
      <c r="A11" s="188"/>
      <c r="B11" s="188"/>
      <c r="C11" s="188"/>
      <c r="D11" s="188"/>
      <c r="E11" s="188"/>
      <c r="F11" s="188"/>
      <c r="G11" s="188"/>
    </row>
    <row r="12" spans="1:8" x14ac:dyDescent="0.3">
      <c r="A12" s="188"/>
      <c r="B12" s="188"/>
      <c r="C12" s="188"/>
      <c r="D12" s="188"/>
      <c r="E12" s="188"/>
      <c r="F12" s="188"/>
      <c r="G12" s="188"/>
    </row>
    <row r="13" spans="1:8" x14ac:dyDescent="0.3">
      <c r="A13" s="188"/>
      <c r="B13" s="188"/>
      <c r="C13" s="188"/>
      <c r="D13" s="188"/>
      <c r="E13" s="188"/>
      <c r="F13" s="188"/>
      <c r="G13" s="188"/>
    </row>
    <row r="14" spans="1:8" x14ac:dyDescent="0.3">
      <c r="A14" s="188"/>
      <c r="B14" s="188"/>
      <c r="C14" s="188"/>
      <c r="D14" s="188"/>
      <c r="E14" s="188"/>
      <c r="F14" s="188"/>
      <c r="G14" s="188"/>
    </row>
    <row r="15" spans="1:8" x14ac:dyDescent="0.3">
      <c r="A15" s="188"/>
      <c r="B15" s="188"/>
      <c r="C15" s="188"/>
      <c r="D15" s="188"/>
      <c r="E15" s="188"/>
      <c r="F15" s="188"/>
      <c r="G15" s="188"/>
    </row>
    <row r="16" spans="1:8" x14ac:dyDescent="0.3">
      <c r="A16" s="188"/>
      <c r="B16" s="188"/>
      <c r="C16" s="188"/>
      <c r="D16" s="188"/>
      <c r="E16" s="188"/>
      <c r="F16" s="188"/>
      <c r="G16" s="188"/>
    </row>
    <row r="17" spans="1:7" x14ac:dyDescent="0.3">
      <c r="A17" s="188"/>
      <c r="B17" s="188"/>
      <c r="C17" s="188"/>
      <c r="D17" s="188"/>
      <c r="E17" s="188"/>
      <c r="F17" s="188"/>
      <c r="G17" s="188"/>
    </row>
    <row r="18" spans="1:7" x14ac:dyDescent="0.3">
      <c r="A18" s="188"/>
      <c r="B18" s="188"/>
      <c r="C18" s="188"/>
      <c r="D18" s="188"/>
      <c r="E18" s="188"/>
      <c r="F18" s="188"/>
      <c r="G18" s="188"/>
    </row>
    <row r="19" spans="1:7" x14ac:dyDescent="0.3">
      <c r="A19" s="188"/>
      <c r="B19" s="188"/>
      <c r="C19" s="188"/>
      <c r="D19" s="188"/>
      <c r="E19" s="188"/>
      <c r="F19" s="188"/>
      <c r="G19" s="188"/>
    </row>
    <row r="20" spans="1:7" x14ac:dyDescent="0.3">
      <c r="A20" s="188"/>
      <c r="B20" s="188"/>
      <c r="C20" s="188"/>
      <c r="D20" s="188"/>
      <c r="E20" s="188"/>
      <c r="F20" s="188"/>
      <c r="G20" s="188"/>
    </row>
    <row r="21" spans="1:7" x14ac:dyDescent="0.3">
      <c r="A21" s="188"/>
      <c r="B21" s="188"/>
      <c r="C21" s="188"/>
      <c r="D21" s="188"/>
      <c r="E21" s="188"/>
      <c r="F21" s="188"/>
      <c r="G21" s="188"/>
    </row>
    <row r="22" spans="1:7" x14ac:dyDescent="0.3">
      <c r="A22" s="188"/>
      <c r="B22" s="188"/>
      <c r="C22" s="188"/>
      <c r="D22" s="188"/>
      <c r="E22" s="188"/>
      <c r="F22" s="188"/>
      <c r="G22" s="188"/>
    </row>
    <row r="23" spans="1:7" x14ac:dyDescent="0.3">
      <c r="A23" s="188"/>
      <c r="B23" s="188"/>
      <c r="C23" s="188"/>
      <c r="D23" s="188"/>
      <c r="E23" s="188"/>
      <c r="F23" s="188"/>
      <c r="G23" s="188"/>
    </row>
    <row r="24" spans="1:7" x14ac:dyDescent="0.3">
      <c r="A24" s="188"/>
      <c r="B24" s="188"/>
      <c r="C24" s="188"/>
      <c r="D24" s="188"/>
      <c r="E24" s="188"/>
      <c r="F24" s="188"/>
      <c r="G24" s="188"/>
    </row>
    <row r="25" spans="1:7" x14ac:dyDescent="0.3">
      <c r="A25" s="188"/>
      <c r="B25" s="188"/>
      <c r="C25" s="188"/>
      <c r="D25" s="188"/>
      <c r="E25" s="188"/>
      <c r="F25" s="188"/>
      <c r="G25" s="188"/>
    </row>
    <row r="26" spans="1:7" x14ac:dyDescent="0.3">
      <c r="A26" s="188"/>
      <c r="B26" s="188"/>
      <c r="C26" s="188"/>
      <c r="D26" s="188"/>
      <c r="E26" s="188"/>
      <c r="F26" s="188"/>
      <c r="G26" s="188"/>
    </row>
    <row r="27" spans="1:7" x14ac:dyDescent="0.3">
      <c r="A27" s="188"/>
      <c r="B27" s="188"/>
      <c r="C27" s="188"/>
      <c r="D27" s="188"/>
      <c r="E27" s="188"/>
      <c r="F27" s="188"/>
      <c r="G27" s="188"/>
    </row>
    <row r="28" spans="1:7" x14ac:dyDescent="0.3">
      <c r="A28" s="188"/>
      <c r="B28" s="188"/>
      <c r="C28" s="188"/>
      <c r="D28" s="188"/>
      <c r="E28" s="188"/>
      <c r="F28" s="188"/>
      <c r="G28" s="188"/>
    </row>
    <row r="29" spans="1:7" x14ac:dyDescent="0.3">
      <c r="A29" s="188"/>
      <c r="B29" s="188"/>
      <c r="C29" s="188"/>
      <c r="D29" s="188"/>
      <c r="E29" s="188"/>
      <c r="F29" s="188"/>
      <c r="G29" s="188"/>
    </row>
    <row r="30" spans="1:7" x14ac:dyDescent="0.3">
      <c r="A30" s="188"/>
      <c r="B30" s="188"/>
      <c r="C30" s="188"/>
      <c r="D30" s="188"/>
      <c r="E30" s="188"/>
      <c r="F30" s="188"/>
      <c r="G30" s="188"/>
    </row>
    <row r="31" spans="1:7" x14ac:dyDescent="0.3">
      <c r="A31" s="188"/>
      <c r="B31" s="188"/>
      <c r="C31" s="188"/>
      <c r="D31" s="188"/>
      <c r="E31" s="188"/>
      <c r="F31" s="188"/>
      <c r="G31" s="188"/>
    </row>
    <row r="32" spans="1:7" x14ac:dyDescent="0.3">
      <c r="A32" s="188"/>
      <c r="B32" s="188"/>
      <c r="C32" s="188"/>
      <c r="D32" s="188"/>
      <c r="E32" s="188"/>
      <c r="F32" s="188"/>
      <c r="G32" s="188"/>
    </row>
    <row r="33" spans="1:7" x14ac:dyDescent="0.3">
      <c r="A33" s="188"/>
      <c r="B33" s="188"/>
      <c r="C33" s="188"/>
      <c r="D33" s="188"/>
      <c r="E33" s="188"/>
      <c r="F33" s="188"/>
      <c r="G33" s="188"/>
    </row>
    <row r="34" spans="1:7" x14ac:dyDescent="0.3">
      <c r="A34" s="188"/>
      <c r="B34" s="188"/>
      <c r="C34" s="188"/>
      <c r="D34" s="188"/>
      <c r="E34" s="188"/>
      <c r="F34" s="188"/>
      <c r="G34" s="188"/>
    </row>
    <row r="35" spans="1:7" x14ac:dyDescent="0.3">
      <c r="A35" s="188"/>
      <c r="B35" s="188"/>
      <c r="C35" s="188"/>
      <c r="D35" s="188"/>
      <c r="E35" s="188"/>
      <c r="F35" s="188"/>
      <c r="G35" s="188"/>
    </row>
    <row r="36" spans="1:7" x14ac:dyDescent="0.3">
      <c r="A36" s="188"/>
      <c r="B36" s="188"/>
      <c r="C36" s="188"/>
      <c r="D36" s="188"/>
      <c r="E36" s="188"/>
      <c r="F36" s="188"/>
      <c r="G36" s="188"/>
    </row>
    <row r="37" spans="1:7" x14ac:dyDescent="0.3">
      <c r="A37" s="188"/>
      <c r="B37" s="188"/>
      <c r="C37" s="188"/>
      <c r="D37" s="188"/>
      <c r="E37" s="188"/>
      <c r="F37" s="188"/>
      <c r="G37" s="188"/>
    </row>
    <row r="38" spans="1:7" x14ac:dyDescent="0.3">
      <c r="A38" s="188"/>
      <c r="B38" s="188"/>
      <c r="C38" s="188"/>
      <c r="D38" s="188"/>
      <c r="E38" s="188"/>
      <c r="F38" s="188"/>
      <c r="G38" s="188"/>
    </row>
  </sheetData>
  <sheetProtection password="CAA1" sheet="1" objects="1" scenarios="1"/>
  <mergeCells count="37">
    <mergeCell ref="A16:G16"/>
    <mergeCell ref="A17:G17"/>
    <mergeCell ref="A18:G18"/>
    <mergeCell ref="A19:G19"/>
    <mergeCell ref="A32:G32"/>
    <mergeCell ref="A20:G20"/>
    <mergeCell ref="A21:G21"/>
    <mergeCell ref="A22:G22"/>
    <mergeCell ref="A23:G23"/>
    <mergeCell ref="A38:G38"/>
    <mergeCell ref="A34:G34"/>
    <mergeCell ref="A35:G35"/>
    <mergeCell ref="A36:G36"/>
    <mergeCell ref="A37:G37"/>
    <mergeCell ref="A33:G33"/>
    <mergeCell ref="A24:G24"/>
    <mergeCell ref="A25:G25"/>
    <mergeCell ref="A26:G26"/>
    <mergeCell ref="A27:G27"/>
    <mergeCell ref="A28:G28"/>
    <mergeCell ref="A29:G29"/>
    <mergeCell ref="A30:G30"/>
    <mergeCell ref="A31:G31"/>
    <mergeCell ref="A14:G14"/>
    <mergeCell ref="A15:G15"/>
    <mergeCell ref="A6:G6"/>
    <mergeCell ref="A7:G7"/>
    <mergeCell ref="A2:G2"/>
    <mergeCell ref="A3:G3"/>
    <mergeCell ref="A4:G4"/>
    <mergeCell ref="A5:G5"/>
    <mergeCell ref="A8:G8"/>
    <mergeCell ref="A9:G9"/>
    <mergeCell ref="A10:G10"/>
    <mergeCell ref="A11:G11"/>
    <mergeCell ref="A12:G12"/>
    <mergeCell ref="A13:G13"/>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
  <sheetViews>
    <sheetView workbookViewId="0">
      <selection activeCell="A2" sqref="A2:G2"/>
    </sheetView>
  </sheetViews>
  <sheetFormatPr baseColWidth="10" defaultColWidth="11.44140625" defaultRowHeight="15.6" x14ac:dyDescent="0.3"/>
  <cols>
    <col min="1" max="1" width="13.109375" style="95" customWidth="1"/>
    <col min="2" max="2" width="55.109375" style="120" customWidth="1"/>
    <col min="3" max="16384" width="11.44140625" style="95"/>
  </cols>
  <sheetData>
    <row r="1" spans="1:3" x14ac:dyDescent="0.3">
      <c r="A1" s="112" t="s">
        <v>313</v>
      </c>
      <c r="B1" s="113">
        <v>28</v>
      </c>
      <c r="C1" s="114">
        <f>MAX($A$3:$A$30)-1</f>
        <v>27</v>
      </c>
    </row>
    <row r="2" spans="1:3" x14ac:dyDescent="0.3">
      <c r="A2" s="115" t="s">
        <v>37</v>
      </c>
      <c r="B2" s="116" t="s">
        <v>38</v>
      </c>
      <c r="C2" s="114" t="s">
        <v>39</v>
      </c>
    </row>
    <row r="3" spans="1:3" x14ac:dyDescent="0.3">
      <c r="A3" s="95">
        <v>1</v>
      </c>
      <c r="B3" s="117" t="s">
        <v>314</v>
      </c>
      <c r="C3" s="118"/>
    </row>
    <row r="4" spans="1:3" x14ac:dyDescent="0.3">
      <c r="A4" s="95">
        <v>2</v>
      </c>
      <c r="B4" s="117" t="s">
        <v>315</v>
      </c>
      <c r="C4" s="118" t="s">
        <v>41</v>
      </c>
    </row>
    <row r="5" spans="1:3" x14ac:dyDescent="0.3">
      <c r="A5" s="95">
        <v>3</v>
      </c>
      <c r="B5" s="117" t="s">
        <v>316</v>
      </c>
      <c r="C5" s="118"/>
    </row>
    <row r="6" spans="1:3" x14ac:dyDescent="0.3">
      <c r="A6" s="95">
        <v>4</v>
      </c>
      <c r="B6" s="117" t="s">
        <v>317</v>
      </c>
      <c r="C6" s="118"/>
    </row>
    <row r="7" spans="1:3" ht="27.6" x14ac:dyDescent="0.3">
      <c r="A7" s="95">
        <v>5</v>
      </c>
      <c r="B7" s="117" t="s">
        <v>318</v>
      </c>
      <c r="C7" s="118"/>
    </row>
    <row r="8" spans="1:3" x14ac:dyDescent="0.3">
      <c r="A8" s="95">
        <v>6</v>
      </c>
      <c r="B8" s="117" t="s">
        <v>319</v>
      </c>
      <c r="C8" s="118"/>
    </row>
    <row r="9" spans="1:3" x14ac:dyDescent="0.3">
      <c r="A9" s="95">
        <v>7</v>
      </c>
      <c r="B9" s="117" t="s">
        <v>320</v>
      </c>
      <c r="C9" s="118"/>
    </row>
    <row r="10" spans="1:3" x14ac:dyDescent="0.3">
      <c r="A10" s="95">
        <v>8</v>
      </c>
      <c r="B10" s="117" t="s">
        <v>321</v>
      </c>
      <c r="C10" s="118"/>
    </row>
    <row r="11" spans="1:3" x14ac:dyDescent="0.3">
      <c r="A11" s="95">
        <v>9</v>
      </c>
      <c r="B11" s="117" t="s">
        <v>322</v>
      </c>
      <c r="C11" s="118"/>
    </row>
    <row r="12" spans="1:3" x14ac:dyDescent="0.3">
      <c r="A12" s="95">
        <v>10</v>
      </c>
      <c r="B12" s="117" t="s">
        <v>323</v>
      </c>
      <c r="C12" s="118"/>
    </row>
    <row r="13" spans="1:3" x14ac:dyDescent="0.3">
      <c r="A13" s="95">
        <v>11</v>
      </c>
      <c r="B13" s="117" t="s">
        <v>324</v>
      </c>
      <c r="C13" s="118"/>
    </row>
    <row r="14" spans="1:3" x14ac:dyDescent="0.3">
      <c r="A14" s="95">
        <v>12</v>
      </c>
      <c r="B14" s="117" t="s">
        <v>325</v>
      </c>
      <c r="C14" s="118"/>
    </row>
    <row r="15" spans="1:3" x14ac:dyDescent="0.3">
      <c r="A15" s="95">
        <v>13</v>
      </c>
      <c r="B15" s="117" t="s">
        <v>326</v>
      </c>
      <c r="C15" s="118"/>
    </row>
    <row r="16" spans="1:3" x14ac:dyDescent="0.3">
      <c r="A16" s="95">
        <v>14</v>
      </c>
      <c r="B16" s="117" t="s">
        <v>327</v>
      </c>
      <c r="C16" s="118"/>
    </row>
    <row r="17" spans="1:3" x14ac:dyDescent="0.3">
      <c r="A17" s="95">
        <v>15</v>
      </c>
      <c r="B17" s="117" t="s">
        <v>328</v>
      </c>
      <c r="C17" s="118"/>
    </row>
    <row r="18" spans="1:3" x14ac:dyDescent="0.3">
      <c r="A18" s="95">
        <v>16</v>
      </c>
      <c r="B18" s="117" t="s">
        <v>329</v>
      </c>
      <c r="C18" s="118"/>
    </row>
    <row r="19" spans="1:3" x14ac:dyDescent="0.3">
      <c r="A19" s="95">
        <v>17</v>
      </c>
      <c r="B19" s="117" t="s">
        <v>330</v>
      </c>
      <c r="C19" s="118"/>
    </row>
    <row r="20" spans="1:3" ht="27.6" x14ac:dyDescent="0.3">
      <c r="A20" s="95">
        <v>18</v>
      </c>
      <c r="B20" s="117" t="s">
        <v>331</v>
      </c>
      <c r="C20" s="118"/>
    </row>
    <row r="21" spans="1:3" x14ac:dyDescent="0.3">
      <c r="A21" s="95">
        <v>19</v>
      </c>
      <c r="B21" s="117" t="s">
        <v>332</v>
      </c>
      <c r="C21" s="118"/>
    </row>
    <row r="22" spans="1:3" ht="27.6" x14ac:dyDescent="0.3">
      <c r="A22" s="95">
        <v>20</v>
      </c>
      <c r="B22" s="117" t="s">
        <v>333</v>
      </c>
      <c r="C22" s="118"/>
    </row>
    <row r="23" spans="1:3" x14ac:dyDescent="0.3">
      <c r="A23" s="95">
        <v>21</v>
      </c>
      <c r="B23" s="117" t="s">
        <v>334</v>
      </c>
      <c r="C23" s="118"/>
    </row>
    <row r="24" spans="1:3" ht="27.6" x14ac:dyDescent="0.3">
      <c r="A24" s="95">
        <v>22</v>
      </c>
      <c r="B24" s="117" t="s">
        <v>335</v>
      </c>
      <c r="C24" s="118"/>
    </row>
    <row r="25" spans="1:3" x14ac:dyDescent="0.3">
      <c r="A25" s="95">
        <v>23</v>
      </c>
      <c r="B25" s="117" t="s">
        <v>336</v>
      </c>
      <c r="C25" s="118"/>
    </row>
    <row r="26" spans="1:3" ht="27.6" x14ac:dyDescent="0.3">
      <c r="A26" s="95">
        <v>24</v>
      </c>
      <c r="B26" s="117" t="s">
        <v>372</v>
      </c>
      <c r="C26" s="118"/>
    </row>
    <row r="27" spans="1:3" x14ac:dyDescent="0.3">
      <c r="A27" s="95">
        <v>25</v>
      </c>
      <c r="B27" s="117" t="s">
        <v>337</v>
      </c>
      <c r="C27" s="118"/>
    </row>
    <row r="28" spans="1:3" x14ac:dyDescent="0.3">
      <c r="A28" s="95">
        <v>26</v>
      </c>
      <c r="B28" s="117" t="s">
        <v>338</v>
      </c>
      <c r="C28" s="118"/>
    </row>
    <row r="29" spans="1:3" x14ac:dyDescent="0.3">
      <c r="A29" s="95">
        <v>27</v>
      </c>
      <c r="B29" s="119" t="s">
        <v>6</v>
      </c>
      <c r="C29" s="100"/>
    </row>
    <row r="30" spans="1:3" x14ac:dyDescent="0.3">
      <c r="A30" s="95">
        <v>28</v>
      </c>
    </row>
  </sheetData>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
  <sheetViews>
    <sheetView workbookViewId="0">
      <selection activeCell="A2" sqref="A2:G2"/>
    </sheetView>
  </sheetViews>
  <sheetFormatPr baseColWidth="10" defaultColWidth="11.44140625" defaultRowHeight="15.6" x14ac:dyDescent="0.3"/>
  <cols>
    <col min="1" max="1" width="13.109375" style="95" customWidth="1"/>
    <col min="2" max="2" width="55.109375" style="120" customWidth="1"/>
    <col min="3" max="16384" width="11.44140625" style="95"/>
  </cols>
  <sheetData>
    <row r="1" spans="1:3" x14ac:dyDescent="0.3">
      <c r="A1" s="112" t="s">
        <v>313</v>
      </c>
      <c r="B1" s="113">
        <v>28</v>
      </c>
      <c r="C1" s="114">
        <f>MAX($A$3:$A$30)-1</f>
        <v>27</v>
      </c>
    </row>
    <row r="2" spans="1:3" x14ac:dyDescent="0.3">
      <c r="A2" s="115" t="s">
        <v>37</v>
      </c>
      <c r="B2" s="116" t="s">
        <v>38</v>
      </c>
      <c r="C2" s="114" t="s">
        <v>39</v>
      </c>
    </row>
    <row r="3" spans="1:3" x14ac:dyDescent="0.3">
      <c r="A3" s="95">
        <v>1</v>
      </c>
      <c r="B3" s="117" t="s">
        <v>314</v>
      </c>
      <c r="C3" s="118"/>
    </row>
    <row r="4" spans="1:3" x14ac:dyDescent="0.3">
      <c r="A4" s="95">
        <v>2</v>
      </c>
      <c r="B4" s="117" t="s">
        <v>315</v>
      </c>
      <c r="C4" s="118" t="s">
        <v>41</v>
      </c>
    </row>
    <row r="5" spans="1:3" x14ac:dyDescent="0.3">
      <c r="A5" s="95">
        <v>3</v>
      </c>
      <c r="B5" s="117" t="s">
        <v>316</v>
      </c>
      <c r="C5" s="118"/>
    </row>
    <row r="6" spans="1:3" x14ac:dyDescent="0.3">
      <c r="A6" s="95">
        <v>4</v>
      </c>
      <c r="B6" s="117" t="s">
        <v>317</v>
      </c>
      <c r="C6" s="118"/>
    </row>
    <row r="7" spans="1:3" ht="27.6" x14ac:dyDescent="0.3">
      <c r="A7" s="95">
        <v>5</v>
      </c>
      <c r="B7" s="117" t="s">
        <v>318</v>
      </c>
      <c r="C7" s="118"/>
    </row>
    <row r="8" spans="1:3" x14ac:dyDescent="0.3">
      <c r="A8" s="95">
        <v>6</v>
      </c>
      <c r="B8" s="117" t="s">
        <v>319</v>
      </c>
      <c r="C8" s="118"/>
    </row>
    <row r="9" spans="1:3" x14ac:dyDescent="0.3">
      <c r="A9" s="95">
        <v>7</v>
      </c>
      <c r="B9" s="117" t="s">
        <v>320</v>
      </c>
      <c r="C9" s="118"/>
    </row>
    <row r="10" spans="1:3" x14ac:dyDescent="0.3">
      <c r="A10" s="95">
        <v>8</v>
      </c>
      <c r="B10" s="117" t="s">
        <v>321</v>
      </c>
      <c r="C10" s="118"/>
    </row>
    <row r="11" spans="1:3" x14ac:dyDescent="0.3">
      <c r="A11" s="95">
        <v>9</v>
      </c>
      <c r="B11" s="117" t="s">
        <v>322</v>
      </c>
      <c r="C11" s="118"/>
    </row>
    <row r="12" spans="1:3" x14ac:dyDescent="0.3">
      <c r="A12" s="95">
        <v>10</v>
      </c>
      <c r="B12" s="117" t="s">
        <v>323</v>
      </c>
      <c r="C12" s="118"/>
    </row>
    <row r="13" spans="1:3" x14ac:dyDescent="0.3">
      <c r="A13" s="95">
        <v>11</v>
      </c>
      <c r="B13" s="117" t="s">
        <v>324</v>
      </c>
      <c r="C13" s="118"/>
    </row>
    <row r="14" spans="1:3" x14ac:dyDescent="0.3">
      <c r="A14" s="95">
        <v>12</v>
      </c>
      <c r="B14" s="117" t="s">
        <v>325</v>
      </c>
      <c r="C14" s="118"/>
    </row>
    <row r="15" spans="1:3" x14ac:dyDescent="0.3">
      <c r="A15" s="95">
        <v>13</v>
      </c>
      <c r="B15" s="117" t="s">
        <v>326</v>
      </c>
      <c r="C15" s="118"/>
    </row>
    <row r="16" spans="1:3" x14ac:dyDescent="0.3">
      <c r="A16" s="95">
        <v>14</v>
      </c>
      <c r="B16" s="117" t="s">
        <v>327</v>
      </c>
      <c r="C16" s="118"/>
    </row>
    <row r="17" spans="1:3" x14ac:dyDescent="0.3">
      <c r="A17" s="95">
        <v>15</v>
      </c>
      <c r="B17" s="117" t="s">
        <v>328</v>
      </c>
      <c r="C17" s="118"/>
    </row>
    <row r="18" spans="1:3" x14ac:dyDescent="0.3">
      <c r="A18" s="95">
        <v>16</v>
      </c>
      <c r="B18" s="117" t="s">
        <v>329</v>
      </c>
      <c r="C18" s="118"/>
    </row>
    <row r="19" spans="1:3" x14ac:dyDescent="0.3">
      <c r="A19" s="95">
        <v>17</v>
      </c>
      <c r="B19" s="117" t="s">
        <v>330</v>
      </c>
      <c r="C19" s="118"/>
    </row>
    <row r="20" spans="1:3" ht="27.6" x14ac:dyDescent="0.3">
      <c r="A20" s="95">
        <v>18</v>
      </c>
      <c r="B20" s="117" t="s">
        <v>331</v>
      </c>
      <c r="C20" s="118"/>
    </row>
    <row r="21" spans="1:3" x14ac:dyDescent="0.3">
      <c r="A21" s="95">
        <v>19</v>
      </c>
      <c r="B21" s="117" t="s">
        <v>332</v>
      </c>
      <c r="C21" s="118"/>
    </row>
    <row r="22" spans="1:3" ht="27.6" x14ac:dyDescent="0.3">
      <c r="A22" s="95">
        <v>20</v>
      </c>
      <c r="B22" s="117" t="s">
        <v>333</v>
      </c>
      <c r="C22" s="118"/>
    </row>
    <row r="23" spans="1:3" x14ac:dyDescent="0.3">
      <c r="A23" s="95">
        <v>21</v>
      </c>
      <c r="B23" s="117" t="s">
        <v>334</v>
      </c>
      <c r="C23" s="118"/>
    </row>
    <row r="24" spans="1:3" ht="27.6" x14ac:dyDescent="0.3">
      <c r="A24" s="95">
        <v>22</v>
      </c>
      <c r="B24" s="117" t="s">
        <v>335</v>
      </c>
      <c r="C24" s="118"/>
    </row>
    <row r="25" spans="1:3" x14ac:dyDescent="0.3">
      <c r="A25" s="95">
        <v>23</v>
      </c>
      <c r="B25" s="117" t="s">
        <v>336</v>
      </c>
      <c r="C25" s="118"/>
    </row>
    <row r="26" spans="1:3" ht="27.6" x14ac:dyDescent="0.3">
      <c r="A26" s="95">
        <v>24</v>
      </c>
      <c r="B26" s="117" t="s">
        <v>372</v>
      </c>
      <c r="C26" s="118"/>
    </row>
    <row r="27" spans="1:3" x14ac:dyDescent="0.3">
      <c r="A27" s="95">
        <v>25</v>
      </c>
      <c r="B27" s="117" t="s">
        <v>337</v>
      </c>
      <c r="C27" s="118"/>
    </row>
    <row r="28" spans="1:3" x14ac:dyDescent="0.3">
      <c r="A28" s="95">
        <v>26</v>
      </c>
      <c r="B28" s="117" t="s">
        <v>338</v>
      </c>
      <c r="C28" s="118"/>
    </row>
    <row r="29" spans="1:3" x14ac:dyDescent="0.3">
      <c r="A29" s="95">
        <v>27</v>
      </c>
      <c r="B29" s="119" t="s">
        <v>6</v>
      </c>
      <c r="C29" s="100"/>
    </row>
    <row r="30" spans="1:3" x14ac:dyDescent="0.3">
      <c r="A30" s="95">
        <v>28</v>
      </c>
    </row>
  </sheetData>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workbookViewId="0">
      <selection activeCell="A2" sqref="A2:G2"/>
    </sheetView>
  </sheetViews>
  <sheetFormatPr baseColWidth="10" defaultRowHeight="13.8" x14ac:dyDescent="0.25"/>
  <cols>
    <col min="1" max="1" width="11.5546875" style="71"/>
    <col min="2" max="2" width="52.33203125" style="71" customWidth="1"/>
    <col min="3" max="16384" width="11.5546875" style="71"/>
  </cols>
  <sheetData>
    <row r="1" spans="1:5" ht="16.2" thickBot="1" x14ac:dyDescent="0.35">
      <c r="A1" s="121" t="s">
        <v>313</v>
      </c>
      <c r="B1" s="102">
        <v>19</v>
      </c>
      <c r="C1" s="95">
        <v>19</v>
      </c>
      <c r="D1" s="71">
        <v>19</v>
      </c>
      <c r="E1" s="71">
        <v>19</v>
      </c>
    </row>
    <row r="2" spans="1:5" ht="16.2" thickTop="1" x14ac:dyDescent="0.3">
      <c r="A2" s="96" t="s">
        <v>339</v>
      </c>
      <c r="B2" s="96" t="s">
        <v>340</v>
      </c>
      <c r="C2" s="95"/>
    </row>
    <row r="3" spans="1:5" x14ac:dyDescent="0.25">
      <c r="A3" s="71">
        <v>1</v>
      </c>
      <c r="B3" s="71" t="s">
        <v>341</v>
      </c>
    </row>
    <row r="4" spans="1:5" x14ac:dyDescent="0.25">
      <c r="A4" s="71">
        <v>2</v>
      </c>
      <c r="B4" s="71" t="s">
        <v>342</v>
      </c>
    </row>
    <row r="5" spans="1:5" x14ac:dyDescent="0.25">
      <c r="A5" s="71">
        <v>3</v>
      </c>
      <c r="B5" s="71" t="s">
        <v>343</v>
      </c>
    </row>
    <row r="6" spans="1:5" x14ac:dyDescent="0.25">
      <c r="A6" s="71">
        <v>4</v>
      </c>
      <c r="B6" s="71" t="s">
        <v>344</v>
      </c>
    </row>
    <row r="7" spans="1:5" x14ac:dyDescent="0.25">
      <c r="A7" s="71">
        <v>5</v>
      </c>
      <c r="B7" s="71" t="s">
        <v>374</v>
      </c>
    </row>
    <row r="8" spans="1:5" x14ac:dyDescent="0.25">
      <c r="A8" s="71">
        <v>6</v>
      </c>
      <c r="B8" s="71" t="s">
        <v>345</v>
      </c>
    </row>
    <row r="9" spans="1:5" x14ac:dyDescent="0.25">
      <c r="A9" s="71">
        <v>7</v>
      </c>
      <c r="B9" s="71" t="s">
        <v>346</v>
      </c>
    </row>
    <row r="10" spans="1:5" x14ac:dyDescent="0.25">
      <c r="A10" s="71">
        <v>8</v>
      </c>
      <c r="B10" s="71" t="s">
        <v>347</v>
      </c>
    </row>
    <row r="11" spans="1:5" x14ac:dyDescent="0.25">
      <c r="A11" s="71">
        <v>9</v>
      </c>
      <c r="B11" s="71" t="s">
        <v>348</v>
      </c>
    </row>
    <row r="12" spans="1:5" x14ac:dyDescent="0.25">
      <c r="A12" s="71">
        <v>10</v>
      </c>
      <c r="B12" s="71" t="s">
        <v>349</v>
      </c>
    </row>
    <row r="13" spans="1:5" x14ac:dyDescent="0.25">
      <c r="A13" s="71">
        <v>11</v>
      </c>
      <c r="B13" s="71" t="s">
        <v>350</v>
      </c>
    </row>
    <row r="14" spans="1:5" x14ac:dyDescent="0.25">
      <c r="A14" s="71">
        <v>12</v>
      </c>
      <c r="B14" s="71" t="s">
        <v>351</v>
      </c>
    </row>
    <row r="15" spans="1:5" x14ac:dyDescent="0.25">
      <c r="A15" s="71">
        <v>13</v>
      </c>
      <c r="B15" s="71" t="s">
        <v>352</v>
      </c>
    </row>
    <row r="16" spans="1:5" x14ac:dyDescent="0.25">
      <c r="A16" s="71">
        <v>14</v>
      </c>
      <c r="B16" s="71" t="s">
        <v>353</v>
      </c>
    </row>
    <row r="17" spans="1:5" x14ac:dyDescent="0.25">
      <c r="A17" s="71">
        <v>15</v>
      </c>
      <c r="B17" s="71" t="s">
        <v>354</v>
      </c>
    </row>
    <row r="18" spans="1:5" x14ac:dyDescent="0.25">
      <c r="A18" s="71">
        <v>16</v>
      </c>
      <c r="B18" s="71" t="s">
        <v>355</v>
      </c>
    </row>
    <row r="19" spans="1:5" x14ac:dyDescent="0.25">
      <c r="A19" s="71">
        <v>17</v>
      </c>
      <c r="B19" s="71" t="s">
        <v>356</v>
      </c>
    </row>
    <row r="20" spans="1:5" x14ac:dyDescent="0.25">
      <c r="A20" s="71">
        <v>18</v>
      </c>
      <c r="B20" s="71" t="s">
        <v>375</v>
      </c>
    </row>
    <row r="21" spans="1:5" x14ac:dyDescent="0.25">
      <c r="A21" s="71">
        <v>19</v>
      </c>
      <c r="B21" s="71" t="s">
        <v>357</v>
      </c>
    </row>
    <row r="24" spans="1:5" x14ac:dyDescent="0.25">
      <c r="B24" t="s">
        <v>358</v>
      </c>
    </row>
    <row r="25" spans="1:5" x14ac:dyDescent="0.25">
      <c r="B25" t="s">
        <v>359</v>
      </c>
    </row>
    <row r="26" spans="1:5" x14ac:dyDescent="0.25">
      <c r="B26" t="s">
        <v>360</v>
      </c>
    </row>
    <row r="27" spans="1:5" x14ac:dyDescent="0.25">
      <c r="B27" s="71" t="s">
        <v>361</v>
      </c>
    </row>
    <row r="28" spans="1:5" x14ac:dyDescent="0.25">
      <c r="B28" s="71" t="s">
        <v>362</v>
      </c>
    </row>
    <row r="31" spans="1:5" ht="16.2" thickBot="1" x14ac:dyDescent="0.35">
      <c r="A31" s="121" t="s">
        <v>313</v>
      </c>
      <c r="B31" s="102">
        <v>18</v>
      </c>
      <c r="C31" s="95">
        <v>18</v>
      </c>
      <c r="D31" s="71">
        <v>18</v>
      </c>
      <c r="E31" s="71">
        <v>18</v>
      </c>
    </row>
    <row r="32" spans="1:5" ht="16.2" thickTop="1" x14ac:dyDescent="0.3">
      <c r="A32" s="96" t="s">
        <v>339</v>
      </c>
      <c r="B32" s="96" t="s">
        <v>340</v>
      </c>
      <c r="C32" s="95"/>
    </row>
    <row r="33" spans="1:2" x14ac:dyDescent="0.25">
      <c r="A33" s="71">
        <v>1</v>
      </c>
      <c r="B33" s="71" t="s">
        <v>341</v>
      </c>
    </row>
    <row r="34" spans="1:2" x14ac:dyDescent="0.25">
      <c r="A34" s="71">
        <v>2</v>
      </c>
      <c r="B34" s="71" t="s">
        <v>342</v>
      </c>
    </row>
    <row r="35" spans="1:2" x14ac:dyDescent="0.25">
      <c r="A35" s="71">
        <v>3</v>
      </c>
      <c r="B35" s="71" t="s">
        <v>343</v>
      </c>
    </row>
    <row r="36" spans="1:2" x14ac:dyDescent="0.25">
      <c r="A36" s="71">
        <v>4</v>
      </c>
      <c r="B36" s="71" t="s">
        <v>344</v>
      </c>
    </row>
    <row r="37" spans="1:2" x14ac:dyDescent="0.25">
      <c r="A37" s="71">
        <v>5</v>
      </c>
      <c r="B37" s="71" t="s">
        <v>374</v>
      </c>
    </row>
    <row r="38" spans="1:2" x14ac:dyDescent="0.25">
      <c r="A38" s="71">
        <v>6</v>
      </c>
      <c r="B38" s="71" t="s">
        <v>345</v>
      </c>
    </row>
    <row r="39" spans="1:2" x14ac:dyDescent="0.25">
      <c r="A39" s="71">
        <v>7</v>
      </c>
      <c r="B39" s="71" t="s">
        <v>346</v>
      </c>
    </row>
    <row r="40" spans="1:2" x14ac:dyDescent="0.25">
      <c r="A40" s="71">
        <v>8</v>
      </c>
      <c r="B40" s="71" t="s">
        <v>347</v>
      </c>
    </row>
    <row r="41" spans="1:2" x14ac:dyDescent="0.25">
      <c r="A41" s="71">
        <v>9</v>
      </c>
      <c r="B41" s="71" t="s">
        <v>348</v>
      </c>
    </row>
    <row r="42" spans="1:2" x14ac:dyDescent="0.25">
      <c r="A42" s="71">
        <v>10</v>
      </c>
      <c r="B42" s="71" t="s">
        <v>349</v>
      </c>
    </row>
    <row r="43" spans="1:2" x14ac:dyDescent="0.25">
      <c r="A43" s="71">
        <v>11</v>
      </c>
      <c r="B43" s="71" t="s">
        <v>350</v>
      </c>
    </row>
    <row r="44" spans="1:2" x14ac:dyDescent="0.25">
      <c r="A44" s="71">
        <v>12</v>
      </c>
      <c r="B44" s="71" t="s">
        <v>351</v>
      </c>
    </row>
    <row r="45" spans="1:2" x14ac:dyDescent="0.25">
      <c r="A45" s="71">
        <v>13</v>
      </c>
      <c r="B45" s="71" t="s">
        <v>352</v>
      </c>
    </row>
    <row r="46" spans="1:2" x14ac:dyDescent="0.25">
      <c r="A46" s="71">
        <v>14</v>
      </c>
      <c r="B46" s="71" t="s">
        <v>353</v>
      </c>
    </row>
    <row r="47" spans="1:2" x14ac:dyDescent="0.25">
      <c r="A47" s="71">
        <v>15</v>
      </c>
      <c r="B47" s="71" t="s">
        <v>354</v>
      </c>
    </row>
    <row r="48" spans="1:2" x14ac:dyDescent="0.25">
      <c r="A48" s="71">
        <v>16</v>
      </c>
      <c r="B48" s="71" t="s">
        <v>355</v>
      </c>
    </row>
    <row r="49" spans="1:2" x14ac:dyDescent="0.25">
      <c r="A49" s="71">
        <v>17</v>
      </c>
      <c r="B49" s="71" t="s">
        <v>356</v>
      </c>
    </row>
    <row r="50" spans="1:2" x14ac:dyDescent="0.25">
      <c r="A50" s="71">
        <v>18</v>
      </c>
      <c r="B50" s="71" t="s">
        <v>363</v>
      </c>
    </row>
  </sheetData>
  <pageMargins left="0.78740157499999996" right="0.78740157499999996" top="0.984251969" bottom="0.984251969" header="0.4921259845" footer="0.4921259845"/>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workbookViewId="0">
      <selection activeCell="A2" sqref="A2:G2"/>
    </sheetView>
  </sheetViews>
  <sheetFormatPr baseColWidth="10" defaultColWidth="11.44140625" defaultRowHeight="15.6" x14ac:dyDescent="0.3"/>
  <cols>
    <col min="1" max="1" width="13.109375" style="70" customWidth="1"/>
    <col min="2" max="2" width="55.109375" style="70" customWidth="1"/>
    <col min="3" max="16384" width="11.44140625" style="70"/>
  </cols>
  <sheetData>
    <row r="1" spans="1:5" ht="16.2" thickBot="1" x14ac:dyDescent="0.35">
      <c r="A1" s="70" t="s">
        <v>303</v>
      </c>
      <c r="B1" s="108">
        <v>6</v>
      </c>
      <c r="C1" s="70">
        <f>MAX($A$3:$A$8)-1</f>
        <v>5</v>
      </c>
    </row>
    <row r="2" spans="1:5" ht="16.2" thickTop="1" x14ac:dyDescent="0.3">
      <c r="A2" s="107" t="s">
        <v>37</v>
      </c>
      <c r="B2" s="107" t="s">
        <v>38</v>
      </c>
      <c r="C2" s="70" t="s">
        <v>39</v>
      </c>
    </row>
    <row r="3" spans="1:5" ht="27.6" x14ac:dyDescent="0.3">
      <c r="A3" s="66">
        <v>1</v>
      </c>
      <c r="B3" s="66" t="s">
        <v>296</v>
      </c>
      <c r="C3" s="106"/>
    </row>
    <row r="4" spans="1:5" ht="27.6" x14ac:dyDescent="0.3">
      <c r="A4" s="66">
        <v>2</v>
      </c>
      <c r="B4" s="66" t="s">
        <v>295</v>
      </c>
      <c r="C4" s="105" t="s">
        <v>41</v>
      </c>
    </row>
    <row r="5" spans="1:5" x14ac:dyDescent="0.3">
      <c r="A5" s="66">
        <v>3</v>
      </c>
      <c r="B5" s="66" t="s">
        <v>294</v>
      </c>
      <c r="C5" s="105"/>
    </row>
    <row r="6" spans="1:5" x14ac:dyDescent="0.3">
      <c r="A6" s="66">
        <v>4</v>
      </c>
      <c r="B6" s="66" t="s">
        <v>293</v>
      </c>
      <c r="C6" s="105"/>
    </row>
    <row r="7" spans="1:5" x14ac:dyDescent="0.3">
      <c r="A7" s="66">
        <v>5</v>
      </c>
      <c r="B7" s="66" t="s">
        <v>6</v>
      </c>
    </row>
    <row r="8" spans="1:5" x14ac:dyDescent="0.3">
      <c r="A8" s="66">
        <v>6</v>
      </c>
      <c r="B8" s="66"/>
    </row>
    <row r="14" spans="1:5" x14ac:dyDescent="0.3">
      <c r="B14" s="70" t="s">
        <v>292</v>
      </c>
      <c r="C14" s="70" t="s">
        <v>291</v>
      </c>
      <c r="D14" s="70" t="s">
        <v>290</v>
      </c>
      <c r="E14" s="70" t="s">
        <v>289</v>
      </c>
    </row>
    <row r="15" spans="1:5" x14ac:dyDescent="0.3">
      <c r="A15" s="76" t="s">
        <v>288</v>
      </c>
      <c r="B15" s="75">
        <v>4</v>
      </c>
      <c r="C15" s="71">
        <v>4</v>
      </c>
      <c r="D15" s="71">
        <v>4</v>
      </c>
      <c r="E15" s="70">
        <v>4</v>
      </c>
    </row>
    <row r="16" spans="1:5" x14ac:dyDescent="0.3">
      <c r="A16" s="71">
        <v>1</v>
      </c>
      <c r="B16" s="71" t="s">
        <v>287</v>
      </c>
      <c r="C16" s="71"/>
      <c r="D16" s="71"/>
    </row>
    <row r="17" spans="1:4" x14ac:dyDescent="0.3">
      <c r="A17" s="71">
        <v>2</v>
      </c>
      <c r="B17" s="71" t="s">
        <v>286</v>
      </c>
      <c r="C17" s="71"/>
      <c r="D17" s="71"/>
    </row>
    <row r="18" spans="1:4" x14ac:dyDescent="0.3">
      <c r="A18" s="71">
        <v>3</v>
      </c>
      <c r="B18" s="71" t="s">
        <v>285</v>
      </c>
      <c r="C18" s="71"/>
      <c r="D18" s="71"/>
    </row>
    <row r="19" spans="1:4" x14ac:dyDescent="0.3">
      <c r="A19" s="71">
        <v>4</v>
      </c>
      <c r="B19" s="71" t="s">
        <v>382</v>
      </c>
      <c r="C19" s="71"/>
      <c r="D19" s="71"/>
    </row>
    <row r="20" spans="1:4" x14ac:dyDescent="0.3">
      <c r="A20" s="105"/>
      <c r="C20" s="105"/>
    </row>
    <row r="21" spans="1:4" x14ac:dyDescent="0.3">
      <c r="A21" s="105"/>
      <c r="C21" s="105"/>
    </row>
    <row r="22" spans="1:4" x14ac:dyDescent="0.3">
      <c r="A22" s="105"/>
      <c r="C22" s="105"/>
    </row>
    <row r="23" spans="1:4" x14ac:dyDescent="0.3">
      <c r="A23" s="105"/>
      <c r="C23" s="105"/>
    </row>
    <row r="24" spans="1:4" x14ac:dyDescent="0.3">
      <c r="A24" s="105"/>
      <c r="C24" s="105"/>
    </row>
    <row r="25" spans="1:4" x14ac:dyDescent="0.3">
      <c r="A25" s="105"/>
      <c r="C25" s="105"/>
    </row>
  </sheetData>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4"/>
  <sheetViews>
    <sheetView workbookViewId="0">
      <selection activeCell="A2" sqref="A2:G2"/>
    </sheetView>
  </sheetViews>
  <sheetFormatPr baseColWidth="10" defaultColWidth="11.44140625" defaultRowHeight="15.6" x14ac:dyDescent="0.3"/>
  <cols>
    <col min="1" max="1" width="13.109375" style="95" customWidth="1"/>
    <col min="2" max="2" width="56.6640625" style="95" customWidth="1"/>
    <col min="3" max="16384" width="11.44140625" style="95"/>
  </cols>
  <sheetData>
    <row r="1" spans="1:3" ht="16.2" thickBot="1" x14ac:dyDescent="0.35">
      <c r="A1" s="95" t="s">
        <v>284</v>
      </c>
      <c r="B1" s="102">
        <v>5</v>
      </c>
      <c r="C1" s="95">
        <f>MAX($A$3:$A$7)-1</f>
        <v>4</v>
      </c>
    </row>
    <row r="2" spans="1:3" ht="16.2" thickTop="1" x14ac:dyDescent="0.3">
      <c r="A2" s="96" t="s">
        <v>37</v>
      </c>
      <c r="B2" s="96" t="s">
        <v>38</v>
      </c>
      <c r="C2" s="95" t="s">
        <v>39</v>
      </c>
    </row>
    <row r="3" spans="1:3" x14ac:dyDescent="0.3">
      <c r="A3" s="98">
        <v>1</v>
      </c>
      <c r="B3" s="99" t="s">
        <v>283</v>
      </c>
      <c r="C3" s="104"/>
    </row>
    <row r="4" spans="1:3" ht="27.6" x14ac:dyDescent="0.3">
      <c r="A4" s="98">
        <v>2</v>
      </c>
      <c r="B4" s="99" t="s">
        <v>282</v>
      </c>
      <c r="C4" s="103" t="s">
        <v>41</v>
      </c>
    </row>
    <row r="5" spans="1:3" x14ac:dyDescent="0.3">
      <c r="A5" s="98">
        <v>3</v>
      </c>
      <c r="B5" s="99" t="s">
        <v>281</v>
      </c>
      <c r="C5" s="103"/>
    </row>
    <row r="6" spans="1:3" x14ac:dyDescent="0.3">
      <c r="A6" s="98">
        <v>4</v>
      </c>
      <c r="B6" s="98" t="s">
        <v>6</v>
      </c>
      <c r="C6" s="100"/>
    </row>
    <row r="7" spans="1:3" x14ac:dyDescent="0.3">
      <c r="A7" s="98">
        <v>5</v>
      </c>
    </row>
    <row r="21" spans="1:2" x14ac:dyDescent="0.3">
      <c r="A21" s="95" t="s">
        <v>280</v>
      </c>
      <c r="B21" s="102">
        <v>3</v>
      </c>
    </row>
    <row r="22" spans="1:2" x14ac:dyDescent="0.3">
      <c r="A22" s="95">
        <v>1</v>
      </c>
      <c r="B22" s="95" t="s">
        <v>279</v>
      </c>
    </row>
    <row r="23" spans="1:2" x14ac:dyDescent="0.3">
      <c r="A23" s="95">
        <v>2</v>
      </c>
      <c r="B23" s="95" t="s">
        <v>278</v>
      </c>
    </row>
    <row r="24" spans="1:2" x14ac:dyDescent="0.3">
      <c r="A24" s="95">
        <v>3</v>
      </c>
    </row>
  </sheetData>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
  <sheetViews>
    <sheetView workbookViewId="0">
      <selection activeCell="A2" sqref="A2:G2"/>
    </sheetView>
  </sheetViews>
  <sheetFormatPr baseColWidth="10" defaultColWidth="11.44140625" defaultRowHeight="15.6" x14ac:dyDescent="0.3"/>
  <cols>
    <col min="1" max="1" width="13.109375" style="95" customWidth="1"/>
    <col min="2" max="2" width="55.109375" style="101" customWidth="1"/>
    <col min="3" max="16384" width="11.44140625" style="95"/>
  </cols>
  <sheetData>
    <row r="1" spans="1:3" ht="16.2" thickBot="1" x14ac:dyDescent="0.35">
      <c r="A1" s="93" t="s">
        <v>275</v>
      </c>
      <c r="B1" s="94">
        <v>4</v>
      </c>
      <c r="C1" s="95">
        <f>MAX($A$3:$A$6)-1</f>
        <v>3</v>
      </c>
    </row>
    <row r="2" spans="1:3" ht="16.2" thickTop="1" x14ac:dyDescent="0.3">
      <c r="A2" s="96" t="s">
        <v>37</v>
      </c>
      <c r="B2" s="97" t="s">
        <v>38</v>
      </c>
      <c r="C2" s="95" t="s">
        <v>39</v>
      </c>
    </row>
    <row r="3" spans="1:3" x14ac:dyDescent="0.3">
      <c r="A3" s="98">
        <v>1</v>
      </c>
      <c r="B3" s="99" t="s">
        <v>276</v>
      </c>
      <c r="C3" s="100"/>
    </row>
    <row r="4" spans="1:3" ht="27.6" x14ac:dyDescent="0.3">
      <c r="A4" s="98">
        <v>2</v>
      </c>
      <c r="B4" s="99" t="s">
        <v>277</v>
      </c>
      <c r="C4" s="95" t="s">
        <v>41</v>
      </c>
    </row>
    <row r="5" spans="1:3" x14ac:dyDescent="0.3">
      <c r="A5" s="98">
        <v>3</v>
      </c>
      <c r="B5" s="99" t="s">
        <v>6</v>
      </c>
      <c r="C5" s="100"/>
    </row>
    <row r="6" spans="1:3" x14ac:dyDescent="0.3">
      <c r="A6" s="98">
        <v>4</v>
      </c>
      <c r="B6" s="99"/>
    </row>
  </sheetData>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3"/>
  <dimension ref="A1:C25"/>
  <sheetViews>
    <sheetView workbookViewId="0">
      <selection activeCell="A2" sqref="A2:G2"/>
    </sheetView>
  </sheetViews>
  <sheetFormatPr baseColWidth="10" defaultColWidth="11.44140625" defaultRowHeight="13.2" x14ac:dyDescent="0.25"/>
  <cols>
    <col min="1" max="1" width="13.109375" style="44" customWidth="1"/>
    <col min="2" max="2" width="55.109375" style="44" customWidth="1"/>
    <col min="3" max="16384" width="11.44140625" style="44"/>
  </cols>
  <sheetData>
    <row r="1" spans="1:3" ht="13.8" thickBot="1" x14ac:dyDescent="0.3">
      <c r="A1" s="51" t="s">
        <v>98</v>
      </c>
      <c r="B1" s="52">
        <v>23</v>
      </c>
      <c r="C1" s="51">
        <f>MAX($A$3:$A$25)-1</f>
        <v>22</v>
      </c>
    </row>
    <row r="2" spans="1:3" ht="13.8" thickTop="1" x14ac:dyDescent="0.25">
      <c r="A2" s="53" t="s">
        <v>37</v>
      </c>
      <c r="B2" s="53" t="s">
        <v>38</v>
      </c>
      <c r="C2" s="51" t="s">
        <v>39</v>
      </c>
    </row>
    <row r="3" spans="1:3" x14ac:dyDescent="0.25">
      <c r="A3" s="49">
        <v>1</v>
      </c>
      <c r="B3" s="49" t="s">
        <v>152</v>
      </c>
      <c r="C3" s="47"/>
    </row>
    <row r="4" spans="1:3" x14ac:dyDescent="0.25">
      <c r="A4" s="49">
        <v>2</v>
      </c>
      <c r="B4" s="49" t="s">
        <v>149</v>
      </c>
      <c r="C4" s="51" t="s">
        <v>41</v>
      </c>
    </row>
    <row r="5" spans="1:3" x14ac:dyDescent="0.25">
      <c r="A5" s="49">
        <v>3</v>
      </c>
      <c r="B5" s="49" t="s">
        <v>150</v>
      </c>
      <c r="C5" s="29"/>
    </row>
    <row r="6" spans="1:3" x14ac:dyDescent="0.25">
      <c r="A6" s="49">
        <v>4</v>
      </c>
      <c r="B6" s="49" t="s">
        <v>151</v>
      </c>
      <c r="C6" s="29" t="s">
        <v>41</v>
      </c>
    </row>
    <row r="7" spans="1:3" x14ac:dyDescent="0.25">
      <c r="A7" s="49">
        <v>5</v>
      </c>
      <c r="B7" s="49" t="s">
        <v>124</v>
      </c>
      <c r="C7" s="29"/>
    </row>
    <row r="8" spans="1:3" x14ac:dyDescent="0.25">
      <c r="A8" s="49">
        <v>6</v>
      </c>
      <c r="B8" s="49" t="s">
        <v>125</v>
      </c>
      <c r="C8" s="29"/>
    </row>
    <row r="9" spans="1:3" x14ac:dyDescent="0.25">
      <c r="A9" s="49">
        <v>7</v>
      </c>
      <c r="B9" s="49" t="s">
        <v>126</v>
      </c>
      <c r="C9" s="29"/>
    </row>
    <row r="10" spans="1:3" x14ac:dyDescent="0.25">
      <c r="A10" s="49">
        <v>8</v>
      </c>
      <c r="B10" s="49" t="s">
        <v>127</v>
      </c>
      <c r="C10" s="29"/>
    </row>
    <row r="11" spans="1:3" x14ac:dyDescent="0.25">
      <c r="A11" s="49">
        <v>9</v>
      </c>
      <c r="B11" s="49" t="s">
        <v>133</v>
      </c>
      <c r="C11" s="29"/>
    </row>
    <row r="12" spans="1:3" x14ac:dyDescent="0.25">
      <c r="A12" s="49">
        <v>10</v>
      </c>
      <c r="B12" s="49" t="s">
        <v>128</v>
      </c>
      <c r="C12" s="49"/>
    </row>
    <row r="13" spans="1:3" x14ac:dyDescent="0.25">
      <c r="A13" s="49">
        <v>11</v>
      </c>
      <c r="B13" s="49" t="s">
        <v>129</v>
      </c>
      <c r="C13" s="29"/>
    </row>
    <row r="14" spans="1:3" x14ac:dyDescent="0.25">
      <c r="A14" s="49">
        <v>12</v>
      </c>
      <c r="B14" s="49" t="s">
        <v>130</v>
      </c>
      <c r="C14" s="29"/>
    </row>
    <row r="15" spans="1:3" x14ac:dyDescent="0.25">
      <c r="A15" s="49">
        <v>13</v>
      </c>
      <c r="B15" s="49" t="s">
        <v>131</v>
      </c>
      <c r="C15" s="29"/>
    </row>
    <row r="16" spans="1:3" x14ac:dyDescent="0.25">
      <c r="A16" s="49">
        <v>14</v>
      </c>
      <c r="B16" s="49" t="s">
        <v>136</v>
      </c>
      <c r="C16" s="29"/>
    </row>
    <row r="17" spans="1:3" x14ac:dyDescent="0.25">
      <c r="A17" s="49">
        <v>15</v>
      </c>
      <c r="B17" s="49" t="s">
        <v>137</v>
      </c>
      <c r="C17" s="29"/>
    </row>
    <row r="18" spans="1:3" ht="26.4" x14ac:dyDescent="0.25">
      <c r="A18" s="49">
        <v>16</v>
      </c>
      <c r="B18" s="49" t="s">
        <v>139</v>
      </c>
      <c r="C18" s="29"/>
    </row>
    <row r="19" spans="1:3" x14ac:dyDescent="0.25">
      <c r="A19" s="49">
        <v>17</v>
      </c>
      <c r="B19" s="49" t="s">
        <v>142</v>
      </c>
      <c r="C19" s="29"/>
    </row>
    <row r="20" spans="1:3" x14ac:dyDescent="0.25">
      <c r="A20" s="49">
        <v>18</v>
      </c>
      <c r="B20" s="49" t="s">
        <v>167</v>
      </c>
      <c r="C20" s="29"/>
    </row>
    <row r="21" spans="1:3" x14ac:dyDescent="0.25">
      <c r="A21" s="49">
        <v>19</v>
      </c>
      <c r="B21" s="49" t="s">
        <v>178</v>
      </c>
      <c r="C21" s="47"/>
    </row>
    <row r="22" spans="1:3" x14ac:dyDescent="0.25">
      <c r="A22" s="49">
        <v>20</v>
      </c>
      <c r="B22" s="49" t="s">
        <v>179</v>
      </c>
      <c r="C22" s="51" t="s">
        <v>41</v>
      </c>
    </row>
    <row r="23" spans="1:3" x14ac:dyDescent="0.25">
      <c r="A23" s="49">
        <v>21</v>
      </c>
      <c r="B23" s="49" t="s">
        <v>163</v>
      </c>
      <c r="C23" s="51"/>
    </row>
    <row r="24" spans="1:3" x14ac:dyDescent="0.25">
      <c r="A24" s="49">
        <v>22</v>
      </c>
      <c r="B24" s="49" t="s">
        <v>6</v>
      </c>
      <c r="C24" s="47"/>
    </row>
    <row r="25" spans="1:3" x14ac:dyDescent="0.25">
      <c r="A25" s="49">
        <v>23</v>
      </c>
      <c r="B25" s="51"/>
      <c r="C25" s="51"/>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4"/>
  <sheetViews>
    <sheetView workbookViewId="0">
      <pane xSplit="1" ySplit="1" topLeftCell="B9" activePane="bottomRight" state="frozen"/>
      <selection activeCell="A2" sqref="A2:G2"/>
      <selection pane="topRight" activeCell="A2" sqref="A2:G2"/>
      <selection pane="bottomLeft" activeCell="A2" sqref="A2:G2"/>
      <selection pane="bottomRight" activeCell="A2" sqref="A2:G2"/>
    </sheetView>
  </sheetViews>
  <sheetFormatPr baseColWidth="10" defaultColWidth="11.44140625" defaultRowHeight="13.8" x14ac:dyDescent="0.25"/>
  <cols>
    <col min="1" max="1" width="16.44140625" style="71" bestFit="1" customWidth="1"/>
    <col min="2" max="2" width="54.44140625" style="71" bestFit="1" customWidth="1"/>
    <col min="3" max="4" width="6.6640625" style="72" customWidth="1"/>
    <col min="5" max="16384" width="11.44140625" style="71"/>
  </cols>
  <sheetData>
    <row r="1" spans="1:4" x14ac:dyDescent="0.25">
      <c r="A1" s="73" t="s">
        <v>270</v>
      </c>
      <c r="B1" s="73" t="s">
        <v>269</v>
      </c>
      <c r="C1" s="79"/>
      <c r="D1" s="79" t="s">
        <v>269</v>
      </c>
    </row>
    <row r="2" spans="1:4" x14ac:dyDescent="0.25">
      <c r="A2" s="76" t="s">
        <v>268</v>
      </c>
      <c r="B2" s="75">
        <v>8</v>
      </c>
      <c r="C2" s="74"/>
      <c r="D2" s="72">
        <f>MAX(A3:A10)-1</f>
        <v>7</v>
      </c>
    </row>
    <row r="3" spans="1:4" x14ac:dyDescent="0.25">
      <c r="A3" s="71">
        <v>1</v>
      </c>
      <c r="B3" s="71" t="s">
        <v>267</v>
      </c>
    </row>
    <row r="4" spans="1:4" x14ac:dyDescent="0.25">
      <c r="A4" s="71">
        <v>2</v>
      </c>
      <c r="B4" s="71" t="s">
        <v>266</v>
      </c>
    </row>
    <row r="5" spans="1:4" x14ac:dyDescent="0.25">
      <c r="A5" s="71">
        <v>3</v>
      </c>
      <c r="B5" s="71" t="s">
        <v>265</v>
      </c>
    </row>
    <row r="6" spans="1:4" x14ac:dyDescent="0.25">
      <c r="A6" s="71">
        <v>4</v>
      </c>
      <c r="B6" s="71" t="s">
        <v>264</v>
      </c>
    </row>
    <row r="7" spans="1:4" x14ac:dyDescent="0.25">
      <c r="A7" s="71">
        <v>5</v>
      </c>
      <c r="B7" s="71" t="s">
        <v>263</v>
      </c>
    </row>
    <row r="8" spans="1:4" x14ac:dyDescent="0.25">
      <c r="A8" s="71">
        <v>6</v>
      </c>
      <c r="B8" s="71" t="s">
        <v>262</v>
      </c>
    </row>
    <row r="9" spans="1:4" x14ac:dyDescent="0.25">
      <c r="A9" s="71">
        <v>7</v>
      </c>
      <c r="B9" s="71" t="s">
        <v>261</v>
      </c>
    </row>
    <row r="10" spans="1:4" x14ac:dyDescent="0.25">
      <c r="A10" s="71">
        <v>8</v>
      </c>
    </row>
    <row r="13" spans="1:4" x14ac:dyDescent="0.25">
      <c r="A13" s="76" t="s">
        <v>260</v>
      </c>
      <c r="B13" s="75">
        <v>13</v>
      </c>
      <c r="C13" s="74"/>
      <c r="D13" s="72">
        <f>MAX(A14:A26)-1</f>
        <v>12</v>
      </c>
    </row>
    <row r="14" spans="1:4" x14ac:dyDescent="0.25">
      <c r="A14" s="71">
        <v>1</v>
      </c>
      <c r="B14" s="78" t="s">
        <v>259</v>
      </c>
      <c r="C14" s="77"/>
    </row>
    <row r="15" spans="1:4" x14ac:dyDescent="0.25">
      <c r="A15" s="71">
        <v>2</v>
      </c>
      <c r="B15" s="78" t="s">
        <v>258</v>
      </c>
      <c r="C15" s="77"/>
    </row>
    <row r="16" spans="1:4" x14ac:dyDescent="0.25">
      <c r="A16" s="71">
        <v>3</v>
      </c>
      <c r="B16" s="78" t="s">
        <v>257</v>
      </c>
      <c r="C16" s="77"/>
    </row>
    <row r="17" spans="1:4" x14ac:dyDescent="0.25">
      <c r="A17" s="71">
        <v>4</v>
      </c>
      <c r="B17" s="78" t="s">
        <v>256</v>
      </c>
      <c r="C17" s="77"/>
    </row>
    <row r="18" spans="1:4" x14ac:dyDescent="0.25">
      <c r="A18" s="71">
        <v>5</v>
      </c>
      <c r="B18" s="78" t="s">
        <v>255</v>
      </c>
      <c r="C18" s="77"/>
    </row>
    <row r="19" spans="1:4" x14ac:dyDescent="0.25">
      <c r="A19" s="71">
        <v>6</v>
      </c>
      <c r="B19" s="78" t="s">
        <v>254</v>
      </c>
      <c r="C19" s="77"/>
    </row>
    <row r="20" spans="1:4" x14ac:dyDescent="0.25">
      <c r="A20" s="71">
        <v>7</v>
      </c>
      <c r="B20" s="78" t="s">
        <v>253</v>
      </c>
      <c r="C20" s="77"/>
    </row>
    <row r="21" spans="1:4" x14ac:dyDescent="0.25">
      <c r="A21" s="71">
        <v>8</v>
      </c>
      <c r="B21" s="78" t="s">
        <v>252</v>
      </c>
      <c r="C21" s="77"/>
    </row>
    <row r="22" spans="1:4" x14ac:dyDescent="0.25">
      <c r="A22" s="71">
        <v>9</v>
      </c>
      <c r="B22" s="78" t="s">
        <v>251</v>
      </c>
      <c r="C22" s="77"/>
    </row>
    <row r="23" spans="1:4" x14ac:dyDescent="0.25">
      <c r="A23" s="71">
        <v>10</v>
      </c>
      <c r="B23" s="78" t="s">
        <v>250</v>
      </c>
      <c r="C23" s="77"/>
    </row>
    <row r="24" spans="1:4" x14ac:dyDescent="0.25">
      <c r="A24" s="71">
        <v>11</v>
      </c>
      <c r="B24" s="78" t="s">
        <v>249</v>
      </c>
      <c r="C24" s="77"/>
    </row>
    <row r="25" spans="1:4" x14ac:dyDescent="0.25">
      <c r="A25" s="71">
        <v>12</v>
      </c>
      <c r="B25" s="78" t="s">
        <v>248</v>
      </c>
      <c r="C25" s="77"/>
    </row>
    <row r="26" spans="1:4" x14ac:dyDescent="0.25">
      <c r="A26" s="71">
        <v>13</v>
      </c>
      <c r="B26" s="78"/>
      <c r="C26" s="77"/>
    </row>
    <row r="29" spans="1:4" x14ac:dyDescent="0.25">
      <c r="A29" s="71" t="s">
        <v>247</v>
      </c>
      <c r="B29" s="75">
        <v>8</v>
      </c>
      <c r="C29" s="74"/>
      <c r="D29" s="74">
        <f>MAX(A30:A37)-1</f>
        <v>7</v>
      </c>
    </row>
    <row r="30" spans="1:4" x14ac:dyDescent="0.25">
      <c r="A30" s="71">
        <v>1</v>
      </c>
      <c r="B30" s="71" t="s">
        <v>246</v>
      </c>
    </row>
    <row r="31" spans="1:4" ht="16.2" x14ac:dyDescent="0.35">
      <c r="A31" s="71">
        <v>2</v>
      </c>
      <c r="B31" s="71" t="s">
        <v>245</v>
      </c>
    </row>
    <row r="32" spans="1:4" ht="16.2" x14ac:dyDescent="0.35">
      <c r="A32" s="71">
        <v>3</v>
      </c>
      <c r="B32" s="71" t="s">
        <v>244</v>
      </c>
    </row>
    <row r="33" spans="1:4" x14ac:dyDescent="0.25">
      <c r="A33" s="71">
        <v>4</v>
      </c>
      <c r="B33" s="71" t="s">
        <v>243</v>
      </c>
    </row>
    <row r="34" spans="1:4" ht="16.2" x14ac:dyDescent="0.35">
      <c r="A34" s="71">
        <v>5</v>
      </c>
      <c r="B34" s="71" t="s">
        <v>242</v>
      </c>
    </row>
    <row r="35" spans="1:4" ht="16.2" x14ac:dyDescent="0.35">
      <c r="A35" s="71">
        <v>6</v>
      </c>
      <c r="B35" s="71" t="s">
        <v>241</v>
      </c>
    </row>
    <row r="36" spans="1:4" x14ac:dyDescent="0.25">
      <c r="A36" s="71">
        <v>7</v>
      </c>
      <c r="B36" s="71" t="s">
        <v>240</v>
      </c>
    </row>
    <row r="37" spans="1:4" x14ac:dyDescent="0.25">
      <c r="A37" s="71">
        <v>8</v>
      </c>
    </row>
    <row r="40" spans="1:4" x14ac:dyDescent="0.25">
      <c r="A40" s="71" t="s">
        <v>239</v>
      </c>
      <c r="B40" s="75">
        <v>4</v>
      </c>
      <c r="C40" s="74"/>
      <c r="D40" s="72">
        <f>MAX(A41:A44)-1</f>
        <v>3</v>
      </c>
    </row>
    <row r="41" spans="1:4" ht="16.2" x14ac:dyDescent="0.35">
      <c r="A41" s="71">
        <v>1</v>
      </c>
      <c r="B41" s="71" t="s">
        <v>238</v>
      </c>
    </row>
    <row r="42" spans="1:4" x14ac:dyDescent="0.25">
      <c r="A42" s="71">
        <v>2</v>
      </c>
      <c r="B42" s="71" t="s">
        <v>237</v>
      </c>
    </row>
    <row r="43" spans="1:4" x14ac:dyDescent="0.25">
      <c r="A43" s="71">
        <v>3</v>
      </c>
      <c r="B43" s="71" t="s">
        <v>236</v>
      </c>
    </row>
    <row r="44" spans="1:4" x14ac:dyDescent="0.25">
      <c r="A44" s="71">
        <v>4</v>
      </c>
    </row>
    <row r="47" spans="1:4" x14ac:dyDescent="0.25">
      <c r="A47" s="76" t="s">
        <v>235</v>
      </c>
      <c r="B47" s="75">
        <v>9</v>
      </c>
      <c r="C47" s="74"/>
      <c r="D47" s="72">
        <f>MAX(A48:A56)-1</f>
        <v>8</v>
      </c>
    </row>
    <row r="48" spans="1:4" x14ac:dyDescent="0.25">
      <c r="A48" s="71">
        <v>1</v>
      </c>
      <c r="B48" s="71" t="s">
        <v>234</v>
      </c>
    </row>
    <row r="49" spans="1:4" x14ac:dyDescent="0.25">
      <c r="A49" s="71">
        <v>2</v>
      </c>
      <c r="B49" s="71" t="s">
        <v>233</v>
      </c>
    </row>
    <row r="50" spans="1:4" x14ac:dyDescent="0.25">
      <c r="A50" s="71">
        <v>3</v>
      </c>
      <c r="B50" s="71" t="s">
        <v>232</v>
      </c>
    </row>
    <row r="51" spans="1:4" x14ac:dyDescent="0.25">
      <c r="A51" s="71">
        <v>4</v>
      </c>
      <c r="B51" s="71" t="s">
        <v>231</v>
      </c>
    </row>
    <row r="52" spans="1:4" x14ac:dyDescent="0.25">
      <c r="A52" s="71">
        <v>5</v>
      </c>
      <c r="B52" s="71" t="s">
        <v>230</v>
      </c>
    </row>
    <row r="53" spans="1:4" x14ac:dyDescent="0.25">
      <c r="A53" s="71">
        <v>6</v>
      </c>
      <c r="B53" s="71" t="s">
        <v>229</v>
      </c>
    </row>
    <row r="54" spans="1:4" x14ac:dyDescent="0.25">
      <c r="A54" s="71">
        <v>7</v>
      </c>
      <c r="B54" s="73" t="s">
        <v>228</v>
      </c>
    </row>
    <row r="55" spans="1:4" x14ac:dyDescent="0.25">
      <c r="A55" s="71">
        <v>8</v>
      </c>
      <c r="B55" s="71" t="s">
        <v>6</v>
      </c>
    </row>
    <row r="56" spans="1:4" x14ac:dyDescent="0.25">
      <c r="A56" s="71">
        <v>9</v>
      </c>
    </row>
    <row r="59" spans="1:4" x14ac:dyDescent="0.25">
      <c r="A59" s="71" t="s">
        <v>227</v>
      </c>
      <c r="B59" s="75">
        <v>25</v>
      </c>
      <c r="C59" s="74"/>
      <c r="D59" s="72">
        <f>MAX(A60:A84)-1</f>
        <v>24</v>
      </c>
    </row>
    <row r="60" spans="1:4" x14ac:dyDescent="0.25">
      <c r="A60" s="71">
        <v>1</v>
      </c>
      <c r="B60" s="71" t="s">
        <v>226</v>
      </c>
    </row>
    <row r="61" spans="1:4" x14ac:dyDescent="0.25">
      <c r="A61" s="71">
        <v>2</v>
      </c>
      <c r="B61" s="71" t="s">
        <v>225</v>
      </c>
      <c r="C61" s="72" t="s">
        <v>41</v>
      </c>
    </row>
    <row r="62" spans="1:4" x14ac:dyDescent="0.25">
      <c r="A62" s="71">
        <v>3</v>
      </c>
      <c r="B62" s="71" t="s">
        <v>224</v>
      </c>
    </row>
    <row r="63" spans="1:4" x14ac:dyDescent="0.25">
      <c r="A63" s="71">
        <v>4</v>
      </c>
      <c r="B63" s="71" t="s">
        <v>223</v>
      </c>
      <c r="C63" s="72" t="s">
        <v>41</v>
      </c>
    </row>
    <row r="64" spans="1:4" x14ac:dyDescent="0.25">
      <c r="A64" s="71">
        <v>5</v>
      </c>
      <c r="B64" s="71" t="s">
        <v>222</v>
      </c>
    </row>
    <row r="65" spans="1:3" x14ac:dyDescent="0.25">
      <c r="A65" s="71">
        <v>6</v>
      </c>
      <c r="B65" s="71" t="s">
        <v>221</v>
      </c>
      <c r="C65" s="72" t="s">
        <v>41</v>
      </c>
    </row>
    <row r="66" spans="1:3" x14ac:dyDescent="0.25">
      <c r="A66" s="71">
        <v>7</v>
      </c>
      <c r="B66" s="71" t="s">
        <v>220</v>
      </c>
    </row>
    <row r="67" spans="1:3" x14ac:dyDescent="0.25">
      <c r="A67" s="71">
        <v>8</v>
      </c>
      <c r="B67" s="71" t="s">
        <v>219</v>
      </c>
    </row>
    <row r="68" spans="1:3" x14ac:dyDescent="0.25">
      <c r="A68" s="71">
        <v>9</v>
      </c>
      <c r="B68" s="71" t="s">
        <v>218</v>
      </c>
    </row>
    <row r="69" spans="1:3" x14ac:dyDescent="0.25">
      <c r="A69" s="71">
        <v>10</v>
      </c>
      <c r="B69" s="71" t="s">
        <v>217</v>
      </c>
    </row>
    <row r="70" spans="1:3" x14ac:dyDescent="0.25">
      <c r="A70" s="71">
        <v>11</v>
      </c>
      <c r="B70" s="71" t="s">
        <v>216</v>
      </c>
    </row>
    <row r="71" spans="1:3" x14ac:dyDescent="0.25">
      <c r="A71" s="71">
        <v>12</v>
      </c>
      <c r="B71" s="71" t="s">
        <v>215</v>
      </c>
    </row>
    <row r="72" spans="1:3" x14ac:dyDescent="0.25">
      <c r="A72" s="71">
        <v>13</v>
      </c>
      <c r="B72" s="71" t="s">
        <v>214</v>
      </c>
    </row>
    <row r="73" spans="1:3" x14ac:dyDescent="0.25">
      <c r="A73" s="71">
        <v>14</v>
      </c>
      <c r="B73" s="71" t="s">
        <v>310</v>
      </c>
    </row>
    <row r="74" spans="1:3" x14ac:dyDescent="0.25">
      <c r="A74" s="71">
        <v>15</v>
      </c>
      <c r="B74" s="71" t="s">
        <v>213</v>
      </c>
    </row>
    <row r="75" spans="1:3" x14ac:dyDescent="0.25">
      <c r="A75" s="71">
        <v>16</v>
      </c>
      <c r="B75" s="71" t="s">
        <v>212</v>
      </c>
    </row>
    <row r="76" spans="1:3" x14ac:dyDescent="0.25">
      <c r="A76" s="71">
        <v>17</v>
      </c>
      <c r="B76" s="71" t="s">
        <v>191</v>
      </c>
    </row>
    <row r="77" spans="1:3" x14ac:dyDescent="0.25">
      <c r="A77" s="71">
        <v>18</v>
      </c>
      <c r="B77" s="71" t="s">
        <v>192</v>
      </c>
      <c r="C77" s="72" t="s">
        <v>41</v>
      </c>
    </row>
    <row r="78" spans="1:3" x14ac:dyDescent="0.25">
      <c r="A78" s="71">
        <v>19</v>
      </c>
      <c r="B78" s="73" t="s">
        <v>211</v>
      </c>
    </row>
    <row r="79" spans="1:3" x14ac:dyDescent="0.25">
      <c r="A79" s="71">
        <v>20</v>
      </c>
      <c r="B79" s="71" t="s">
        <v>178</v>
      </c>
    </row>
    <row r="80" spans="1:3" x14ac:dyDescent="0.25">
      <c r="A80" s="71">
        <v>21</v>
      </c>
      <c r="B80" s="71" t="s">
        <v>179</v>
      </c>
      <c r="C80" s="72" t="s">
        <v>41</v>
      </c>
    </row>
    <row r="81" spans="1:3" x14ac:dyDescent="0.25">
      <c r="A81" s="71">
        <v>22</v>
      </c>
      <c r="B81" s="71" t="s">
        <v>370</v>
      </c>
    </row>
    <row r="82" spans="1:3" x14ac:dyDescent="0.25">
      <c r="A82" s="71">
        <v>23</v>
      </c>
      <c r="B82" s="71" t="s">
        <v>371</v>
      </c>
      <c r="C82" s="72" t="s">
        <v>41</v>
      </c>
    </row>
    <row r="83" spans="1:3" x14ac:dyDescent="0.25">
      <c r="A83" s="71">
        <v>24</v>
      </c>
      <c r="B83" s="71" t="s">
        <v>6</v>
      </c>
    </row>
    <row r="84" spans="1:3" x14ac:dyDescent="0.25">
      <c r="A84" s="71">
        <v>25</v>
      </c>
    </row>
  </sheetData>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7"/>
  <dimension ref="A1:D22"/>
  <sheetViews>
    <sheetView zoomScaleNormal="100" workbookViewId="0">
      <selection activeCell="A2" sqref="A2:G2"/>
    </sheetView>
  </sheetViews>
  <sheetFormatPr baseColWidth="10" defaultColWidth="11.44140625" defaultRowHeight="13.2" x14ac:dyDescent="0.25"/>
  <cols>
    <col min="1" max="1" width="13.109375" style="44" customWidth="1"/>
    <col min="2" max="2" width="55.109375" style="44" customWidth="1"/>
    <col min="3" max="16384" width="11.44140625" style="44"/>
  </cols>
  <sheetData>
    <row r="1" spans="1:4" ht="13.8" thickBot="1" x14ac:dyDescent="0.3">
      <c r="A1" s="51" t="s">
        <v>99</v>
      </c>
      <c r="B1" s="52">
        <v>20</v>
      </c>
      <c r="C1" s="51">
        <f>MAX($A$3:$A$22)-1</f>
        <v>19</v>
      </c>
    </row>
    <row r="2" spans="1:4" ht="13.8" thickTop="1" x14ac:dyDescent="0.25">
      <c r="A2" s="53" t="s">
        <v>37</v>
      </c>
      <c r="B2" s="53" t="s">
        <v>38</v>
      </c>
      <c r="C2" s="51" t="s">
        <v>40</v>
      </c>
    </row>
    <row r="3" spans="1:4" x14ac:dyDescent="0.25">
      <c r="A3" s="49">
        <v>1</v>
      </c>
      <c r="B3" s="49" t="s">
        <v>304</v>
      </c>
      <c r="C3" s="47"/>
      <c r="D3" s="111"/>
    </row>
    <row r="4" spans="1:4" x14ac:dyDescent="0.25">
      <c r="A4" s="49">
        <v>2</v>
      </c>
      <c r="B4" s="49" t="s">
        <v>305</v>
      </c>
      <c r="C4" s="51" t="s">
        <v>41</v>
      </c>
      <c r="D4" s="111"/>
    </row>
    <row r="5" spans="1:4" x14ac:dyDescent="0.25">
      <c r="A5" s="49">
        <v>3</v>
      </c>
      <c r="B5" s="49" t="s">
        <v>103</v>
      </c>
      <c r="C5" s="47"/>
    </row>
    <row r="6" spans="1:4" x14ac:dyDescent="0.25">
      <c r="A6" s="49">
        <v>4</v>
      </c>
      <c r="B6" s="49" t="s">
        <v>104</v>
      </c>
      <c r="C6" s="47"/>
    </row>
    <row r="7" spans="1:4" x14ac:dyDescent="0.25">
      <c r="A7" s="49">
        <v>5</v>
      </c>
      <c r="B7" s="49" t="s">
        <v>105</v>
      </c>
      <c r="C7" s="47"/>
    </row>
    <row r="8" spans="1:4" x14ac:dyDescent="0.25">
      <c r="A8" s="49">
        <v>6</v>
      </c>
      <c r="B8" s="49" t="s">
        <v>106</v>
      </c>
      <c r="C8" s="47"/>
    </row>
    <row r="9" spans="1:4" x14ac:dyDescent="0.25">
      <c r="A9" s="49">
        <v>7</v>
      </c>
      <c r="B9" s="49" t="s">
        <v>107</v>
      </c>
      <c r="C9" s="47"/>
    </row>
    <row r="10" spans="1:4" x14ac:dyDescent="0.25">
      <c r="A10" s="49">
        <v>8</v>
      </c>
      <c r="B10" s="49" t="s">
        <v>108</v>
      </c>
      <c r="C10" s="47"/>
    </row>
    <row r="11" spans="1:4" x14ac:dyDescent="0.25">
      <c r="A11" s="49">
        <v>9</v>
      </c>
      <c r="B11" s="49" t="s">
        <v>109</v>
      </c>
      <c r="C11" s="47"/>
    </row>
    <row r="12" spans="1:4" x14ac:dyDescent="0.25">
      <c r="A12" s="49">
        <v>10</v>
      </c>
      <c r="B12" s="49" t="s">
        <v>185</v>
      </c>
      <c r="C12" s="47"/>
    </row>
    <row r="13" spans="1:4" x14ac:dyDescent="0.25">
      <c r="A13" s="49">
        <v>11</v>
      </c>
      <c r="B13" s="49" t="s">
        <v>184</v>
      </c>
      <c r="C13" s="47"/>
    </row>
    <row r="14" spans="1:4" x14ac:dyDescent="0.25">
      <c r="A14" s="49">
        <v>12</v>
      </c>
      <c r="B14" s="49" t="s">
        <v>134</v>
      </c>
      <c r="C14" s="47"/>
    </row>
    <row r="15" spans="1:4" x14ac:dyDescent="0.25">
      <c r="A15" s="49">
        <v>13</v>
      </c>
      <c r="B15" s="49" t="s">
        <v>140</v>
      </c>
      <c r="C15" s="47"/>
    </row>
    <row r="16" spans="1:4" x14ac:dyDescent="0.25">
      <c r="A16" s="49">
        <v>14</v>
      </c>
      <c r="B16" s="49" t="s">
        <v>161</v>
      </c>
      <c r="C16" s="47"/>
    </row>
    <row r="17" spans="1:3" x14ac:dyDescent="0.25">
      <c r="A17" s="49">
        <v>15</v>
      </c>
      <c r="B17" s="49" t="s">
        <v>403</v>
      </c>
      <c r="C17" s="29"/>
    </row>
    <row r="18" spans="1:3" ht="26.4" x14ac:dyDescent="0.25">
      <c r="A18" s="49">
        <v>16</v>
      </c>
      <c r="B18" s="49" t="s">
        <v>404</v>
      </c>
      <c r="C18" s="29" t="s">
        <v>41</v>
      </c>
    </row>
    <row r="19" spans="1:3" x14ac:dyDescent="0.25">
      <c r="A19" s="49">
        <v>17</v>
      </c>
      <c r="B19" s="49" t="s">
        <v>405</v>
      </c>
      <c r="C19" s="29"/>
    </row>
    <row r="20" spans="1:3" x14ac:dyDescent="0.25">
      <c r="A20" s="49">
        <v>18</v>
      </c>
      <c r="B20" s="49" t="s">
        <v>186</v>
      </c>
      <c r="C20" s="47"/>
    </row>
    <row r="21" spans="1:3" x14ac:dyDescent="0.25">
      <c r="A21" s="49">
        <v>19</v>
      </c>
      <c r="B21" s="49" t="s">
        <v>6</v>
      </c>
      <c r="C21" s="47"/>
    </row>
    <row r="22" spans="1:3" x14ac:dyDescent="0.25">
      <c r="A22" s="49">
        <v>20</v>
      </c>
      <c r="B22" s="49"/>
      <c r="C22" s="51"/>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dimension ref="A1:C23"/>
  <sheetViews>
    <sheetView workbookViewId="0">
      <selection activeCell="A2" sqref="A2:G2"/>
    </sheetView>
  </sheetViews>
  <sheetFormatPr baseColWidth="10" defaultColWidth="11.44140625" defaultRowHeight="13.2" x14ac:dyDescent="0.25"/>
  <cols>
    <col min="1" max="1" width="13.109375" style="44" customWidth="1"/>
    <col min="2" max="2" width="55.109375" style="44" customWidth="1"/>
    <col min="3" max="16384" width="11.44140625" style="44"/>
  </cols>
  <sheetData>
    <row r="1" spans="1:3" ht="13.8" thickBot="1" x14ac:dyDescent="0.3">
      <c r="A1" s="51" t="s">
        <v>100</v>
      </c>
      <c r="B1" s="52">
        <v>18</v>
      </c>
      <c r="C1" s="51">
        <f>MAX($A$3:$A$20)-1</f>
        <v>17</v>
      </c>
    </row>
    <row r="2" spans="1:3" ht="13.8" thickTop="1" x14ac:dyDescent="0.25">
      <c r="A2" s="53" t="s">
        <v>37</v>
      </c>
      <c r="B2" s="53" t="s">
        <v>38</v>
      </c>
      <c r="C2" s="51" t="s">
        <v>39</v>
      </c>
    </row>
    <row r="3" spans="1:3" x14ac:dyDescent="0.25">
      <c r="A3" s="49">
        <v>1</v>
      </c>
      <c r="B3" s="189" t="s">
        <v>406</v>
      </c>
      <c r="C3" s="48"/>
    </row>
    <row r="4" spans="1:3" ht="26.4" x14ac:dyDescent="0.25">
      <c r="A4" s="49">
        <v>2</v>
      </c>
      <c r="B4" s="190" t="s">
        <v>407</v>
      </c>
      <c r="C4" s="51" t="s">
        <v>41</v>
      </c>
    </row>
    <row r="5" spans="1:3" x14ac:dyDescent="0.25">
      <c r="A5" s="49">
        <v>3</v>
      </c>
      <c r="B5" s="49" t="s">
        <v>408</v>
      </c>
      <c r="C5" s="29"/>
    </row>
    <row r="6" spans="1:3" x14ac:dyDescent="0.25">
      <c r="A6" s="49">
        <v>4</v>
      </c>
      <c r="B6" s="49" t="s">
        <v>110</v>
      </c>
      <c r="C6" s="29"/>
    </row>
    <row r="7" spans="1:3" x14ac:dyDescent="0.25">
      <c r="A7" s="49">
        <v>5</v>
      </c>
      <c r="B7" s="49" t="s">
        <v>111</v>
      </c>
      <c r="C7" s="29"/>
    </row>
    <row r="8" spans="1:3" ht="15.75" customHeight="1" x14ac:dyDescent="0.25">
      <c r="A8" s="49">
        <v>6</v>
      </c>
      <c r="B8" s="49" t="s">
        <v>112</v>
      </c>
      <c r="C8" s="29"/>
    </row>
    <row r="9" spans="1:3" x14ac:dyDescent="0.25">
      <c r="A9" s="49">
        <v>7</v>
      </c>
      <c r="B9" s="49" t="s">
        <v>188</v>
      </c>
      <c r="C9" s="29"/>
    </row>
    <row r="10" spans="1:3" x14ac:dyDescent="0.25">
      <c r="A10" s="49">
        <v>8</v>
      </c>
      <c r="B10" s="49" t="s">
        <v>135</v>
      </c>
      <c r="C10" s="29"/>
    </row>
    <row r="11" spans="1:3" x14ac:dyDescent="0.25">
      <c r="A11" s="49">
        <v>9</v>
      </c>
      <c r="B11" s="49" t="s">
        <v>138</v>
      </c>
      <c r="C11" s="29"/>
    </row>
    <row r="12" spans="1:3" x14ac:dyDescent="0.25">
      <c r="A12" s="49">
        <v>10</v>
      </c>
      <c r="B12" s="49" t="s">
        <v>187</v>
      </c>
      <c r="C12" s="29"/>
    </row>
    <row r="13" spans="1:3" x14ac:dyDescent="0.25">
      <c r="A13" s="49">
        <v>11</v>
      </c>
      <c r="B13" s="49" t="s">
        <v>162</v>
      </c>
      <c r="C13" s="29"/>
    </row>
    <row r="14" spans="1:3" x14ac:dyDescent="0.25">
      <c r="A14" s="49">
        <v>12</v>
      </c>
      <c r="B14" s="49" t="s">
        <v>164</v>
      </c>
      <c r="C14" s="29"/>
    </row>
    <row r="15" spans="1:3" x14ac:dyDescent="0.25">
      <c r="A15" s="49">
        <v>13</v>
      </c>
      <c r="B15" s="49" t="s">
        <v>163</v>
      </c>
      <c r="C15" s="29"/>
    </row>
    <row r="16" spans="1:3" x14ac:dyDescent="0.25">
      <c r="A16" s="49">
        <v>14</v>
      </c>
      <c r="B16" s="49" t="s">
        <v>403</v>
      </c>
      <c r="C16" s="29"/>
    </row>
    <row r="17" spans="1:3" ht="26.4" x14ac:dyDescent="0.25">
      <c r="A17" s="49">
        <v>15</v>
      </c>
      <c r="B17" s="49" t="s">
        <v>404</v>
      </c>
      <c r="C17" s="29"/>
    </row>
    <row r="18" spans="1:3" x14ac:dyDescent="0.25">
      <c r="A18" s="49">
        <v>16</v>
      </c>
      <c r="B18" s="49" t="s">
        <v>113</v>
      </c>
      <c r="C18" s="29"/>
    </row>
    <row r="19" spans="1:3" x14ac:dyDescent="0.25">
      <c r="A19" s="49">
        <v>17</v>
      </c>
      <c r="B19" s="49" t="s">
        <v>6</v>
      </c>
      <c r="C19" s="29"/>
    </row>
    <row r="20" spans="1:3" x14ac:dyDescent="0.25">
      <c r="A20" s="49">
        <v>18</v>
      </c>
      <c r="B20" s="49"/>
      <c r="C20" s="51"/>
    </row>
    <row r="21" spans="1:3" x14ac:dyDescent="0.25">
      <c r="B21" s="49"/>
    </row>
    <row r="22" spans="1:3" x14ac:dyDescent="0.25">
      <c r="B22" s="49"/>
    </row>
    <row r="23" spans="1:3" x14ac:dyDescent="0.25">
      <c r="B23" s="49"/>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dimension ref="A1:D19"/>
  <sheetViews>
    <sheetView workbookViewId="0">
      <selection activeCell="A2" sqref="A2:G2"/>
    </sheetView>
  </sheetViews>
  <sheetFormatPr baseColWidth="10" defaultColWidth="11.44140625" defaultRowHeight="13.2" x14ac:dyDescent="0.25"/>
  <cols>
    <col min="1" max="1" width="13.109375" style="44" customWidth="1"/>
    <col min="2" max="2" width="55.109375" style="44" customWidth="1"/>
    <col min="3" max="16384" width="11.44140625" style="44"/>
  </cols>
  <sheetData>
    <row r="1" spans="1:4" ht="13.8" thickBot="1" x14ac:dyDescent="0.3">
      <c r="A1" s="51" t="s">
        <v>114</v>
      </c>
      <c r="B1" s="52">
        <v>17</v>
      </c>
      <c r="C1" s="51">
        <f>MAX($A$3:$A$19)-1</f>
        <v>16</v>
      </c>
    </row>
    <row r="2" spans="1:4" ht="13.8" thickTop="1" x14ac:dyDescent="0.25">
      <c r="A2" s="53" t="s">
        <v>37</v>
      </c>
      <c r="B2" s="53" t="s">
        <v>38</v>
      </c>
      <c r="C2" s="51" t="s">
        <v>39</v>
      </c>
    </row>
    <row r="3" spans="1:4" x14ac:dyDescent="0.25">
      <c r="A3" s="49">
        <v>1</v>
      </c>
      <c r="B3" s="49" t="s">
        <v>306</v>
      </c>
      <c r="C3" s="47"/>
    </row>
    <row r="4" spans="1:4" x14ac:dyDescent="0.25">
      <c r="A4" s="49">
        <v>2</v>
      </c>
      <c r="B4" s="49" t="s">
        <v>307</v>
      </c>
      <c r="C4" s="51" t="s">
        <v>41</v>
      </c>
      <c r="D4" s="21"/>
    </row>
    <row r="5" spans="1:4" x14ac:dyDescent="0.25">
      <c r="A5" s="49">
        <v>3</v>
      </c>
      <c r="B5" s="49" t="s">
        <v>156</v>
      </c>
      <c r="C5" s="29"/>
      <c r="D5" s="21"/>
    </row>
    <row r="6" spans="1:4" x14ac:dyDescent="0.25">
      <c r="A6" s="49">
        <v>4</v>
      </c>
      <c r="B6" s="49" t="s">
        <v>157</v>
      </c>
      <c r="C6" s="51" t="s">
        <v>41</v>
      </c>
      <c r="D6" s="21"/>
    </row>
    <row r="7" spans="1:4" x14ac:dyDescent="0.25">
      <c r="A7" s="49">
        <v>5</v>
      </c>
      <c r="B7" s="49" t="s">
        <v>115</v>
      </c>
      <c r="C7" s="29"/>
      <c r="D7" s="21"/>
    </row>
    <row r="8" spans="1:4" x14ac:dyDescent="0.25">
      <c r="A8" s="49">
        <v>6</v>
      </c>
      <c r="B8" s="49" t="s">
        <v>116</v>
      </c>
      <c r="C8" s="29"/>
      <c r="D8" s="21"/>
    </row>
    <row r="9" spans="1:4" x14ac:dyDescent="0.25">
      <c r="A9" s="49">
        <v>7</v>
      </c>
      <c r="B9" s="49" t="s">
        <v>158</v>
      </c>
      <c r="C9" s="29"/>
      <c r="D9" s="21"/>
    </row>
    <row r="10" spans="1:4" x14ac:dyDescent="0.25">
      <c r="A10" s="49">
        <v>8</v>
      </c>
      <c r="B10" s="49" t="s">
        <v>159</v>
      </c>
      <c r="C10" s="29" t="s">
        <v>41</v>
      </c>
      <c r="D10" s="21"/>
    </row>
    <row r="11" spans="1:4" x14ac:dyDescent="0.25">
      <c r="A11" s="49">
        <v>9</v>
      </c>
      <c r="B11" s="49" t="s">
        <v>117</v>
      </c>
      <c r="C11" s="29"/>
      <c r="D11" s="21"/>
    </row>
    <row r="12" spans="1:4" x14ac:dyDescent="0.25">
      <c r="A12" s="49">
        <v>10</v>
      </c>
      <c r="B12" s="49" t="s">
        <v>118</v>
      </c>
      <c r="C12" s="29"/>
      <c r="D12" s="21"/>
    </row>
    <row r="13" spans="1:4" x14ac:dyDescent="0.25">
      <c r="A13" s="49">
        <v>11</v>
      </c>
      <c r="B13" s="49" t="s">
        <v>163</v>
      </c>
      <c r="C13" s="29"/>
      <c r="D13" s="21"/>
    </row>
    <row r="14" spans="1:4" x14ac:dyDescent="0.25">
      <c r="A14" s="49">
        <v>12</v>
      </c>
      <c r="B14" s="49" t="s">
        <v>174</v>
      </c>
      <c r="C14" s="29"/>
      <c r="D14" s="21"/>
    </row>
    <row r="15" spans="1:4" x14ac:dyDescent="0.25">
      <c r="A15" s="49">
        <v>13</v>
      </c>
      <c r="B15" s="49" t="s">
        <v>177</v>
      </c>
      <c r="C15" s="29"/>
      <c r="D15" s="21"/>
    </row>
    <row r="16" spans="1:4" x14ac:dyDescent="0.25">
      <c r="A16" s="49">
        <v>14</v>
      </c>
      <c r="B16" s="49" t="s">
        <v>403</v>
      </c>
      <c r="C16" s="29"/>
      <c r="D16" s="21"/>
    </row>
    <row r="17" spans="1:4" ht="26.4" x14ac:dyDescent="0.25">
      <c r="A17" s="49">
        <v>15</v>
      </c>
      <c r="B17" s="49" t="s">
        <v>404</v>
      </c>
      <c r="C17" s="29" t="s">
        <v>41</v>
      </c>
      <c r="D17" s="21"/>
    </row>
    <row r="18" spans="1:4" x14ac:dyDescent="0.25">
      <c r="A18" s="49">
        <v>16</v>
      </c>
      <c r="B18" s="49" t="s">
        <v>6</v>
      </c>
      <c r="C18" s="51"/>
      <c r="D18" s="21"/>
    </row>
    <row r="19" spans="1:4" x14ac:dyDescent="0.25">
      <c r="A19" s="49">
        <v>17</v>
      </c>
      <c r="B19" s="51"/>
      <c r="C19" s="51"/>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1"/>
  <dimension ref="A1:C10"/>
  <sheetViews>
    <sheetView workbookViewId="0">
      <selection activeCell="A2" sqref="A2:G2"/>
    </sheetView>
  </sheetViews>
  <sheetFormatPr baseColWidth="10" defaultColWidth="11.44140625" defaultRowHeight="13.2" x14ac:dyDescent="0.25"/>
  <cols>
    <col min="1" max="1" width="13.109375" style="44" customWidth="1"/>
    <col min="2" max="2" width="56.6640625" style="44" customWidth="1"/>
    <col min="3" max="16384" width="11.44140625" style="44"/>
  </cols>
  <sheetData>
    <row r="1" spans="1:3" ht="13.8" thickBot="1" x14ac:dyDescent="0.3">
      <c r="A1" s="51" t="s">
        <v>195</v>
      </c>
      <c r="B1" s="54">
        <v>8</v>
      </c>
      <c r="C1" s="51">
        <f>MAX($A$3:$A$10)-1</f>
        <v>7</v>
      </c>
    </row>
    <row r="2" spans="1:3" ht="13.8" thickTop="1" x14ac:dyDescent="0.25">
      <c r="A2" s="53" t="s">
        <v>37</v>
      </c>
      <c r="B2" s="55" t="s">
        <v>38</v>
      </c>
      <c r="C2" s="51" t="s">
        <v>39</v>
      </c>
    </row>
    <row r="3" spans="1:3" ht="13.8" x14ac:dyDescent="0.25">
      <c r="A3" s="49">
        <v>1</v>
      </c>
      <c r="B3" s="66" t="s">
        <v>196</v>
      </c>
      <c r="C3" s="67"/>
    </row>
    <row r="4" spans="1:3" ht="27.6" x14ac:dyDescent="0.25">
      <c r="A4" s="49">
        <v>2</v>
      </c>
      <c r="B4" s="68" t="s">
        <v>197</v>
      </c>
      <c r="C4" s="21" t="s">
        <v>41</v>
      </c>
    </row>
    <row r="5" spans="1:3" ht="13.8" x14ac:dyDescent="0.25">
      <c r="A5" s="49">
        <v>3</v>
      </c>
      <c r="B5" s="66" t="s">
        <v>198</v>
      </c>
      <c r="C5" s="21"/>
    </row>
    <row r="6" spans="1:3" ht="13.8" x14ac:dyDescent="0.25">
      <c r="A6" s="49">
        <v>4</v>
      </c>
      <c r="B6" s="66" t="s">
        <v>199</v>
      </c>
      <c r="C6" s="21"/>
    </row>
    <row r="7" spans="1:3" ht="13.8" x14ac:dyDescent="0.25">
      <c r="A7" s="49">
        <v>5</v>
      </c>
      <c r="B7" s="66" t="s">
        <v>200</v>
      </c>
      <c r="C7" s="21"/>
    </row>
    <row r="8" spans="1:3" ht="13.8" x14ac:dyDescent="0.25">
      <c r="A8" s="49">
        <v>6</v>
      </c>
      <c r="B8" s="66" t="s">
        <v>308</v>
      </c>
      <c r="C8" s="21"/>
    </row>
    <row r="9" spans="1:3" ht="13.8" x14ac:dyDescent="0.25">
      <c r="A9" s="49">
        <v>7</v>
      </c>
      <c r="B9" s="66" t="s">
        <v>6</v>
      </c>
      <c r="C9" s="67"/>
    </row>
    <row r="10" spans="1:3" x14ac:dyDescent="0.25">
      <c r="A10" s="49">
        <v>8</v>
      </c>
      <c r="B10" s="56"/>
      <c r="C10" s="51"/>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dimension ref="A1:C10"/>
  <sheetViews>
    <sheetView workbookViewId="0">
      <selection activeCell="A2" sqref="A2:G2"/>
    </sheetView>
  </sheetViews>
  <sheetFormatPr baseColWidth="10" defaultColWidth="11.44140625" defaultRowHeight="13.2" x14ac:dyDescent="0.25"/>
  <cols>
    <col min="1" max="1" width="13.109375" style="44" customWidth="1"/>
    <col min="2" max="2" width="62" style="44" customWidth="1"/>
    <col min="3" max="16384" width="11.44140625" style="44"/>
  </cols>
  <sheetData>
    <row r="1" spans="1:3" ht="13.8" thickBot="1" x14ac:dyDescent="0.3">
      <c r="A1" s="51" t="s">
        <v>205</v>
      </c>
      <c r="B1" s="52">
        <v>8</v>
      </c>
      <c r="C1" s="51">
        <f>MAX($A$3:$A$29)-1</f>
        <v>7</v>
      </c>
    </row>
    <row r="2" spans="1:3" ht="13.8" thickTop="1" x14ac:dyDescent="0.25">
      <c r="A2" s="53" t="s">
        <v>37</v>
      </c>
      <c r="B2" s="53" t="s">
        <v>38</v>
      </c>
      <c r="C2" s="51" t="s">
        <v>39</v>
      </c>
    </row>
    <row r="3" spans="1:3" ht="15.6" x14ac:dyDescent="0.25">
      <c r="A3" s="49">
        <v>1</v>
      </c>
      <c r="B3" s="69" t="s">
        <v>201</v>
      </c>
      <c r="C3" s="67"/>
    </row>
    <row r="4" spans="1:3" ht="31.2" x14ac:dyDescent="0.3">
      <c r="A4" s="49">
        <v>2</v>
      </c>
      <c r="B4" s="69" t="s">
        <v>202</v>
      </c>
      <c r="C4" s="70" t="s">
        <v>41</v>
      </c>
    </row>
    <row r="5" spans="1:3" ht="15.6" x14ac:dyDescent="0.25">
      <c r="A5" s="49">
        <v>3</v>
      </c>
      <c r="B5" s="69" t="s">
        <v>203</v>
      </c>
      <c r="C5" s="21"/>
    </row>
    <row r="6" spans="1:3" ht="15.6" x14ac:dyDescent="0.25">
      <c r="A6" s="49">
        <v>4</v>
      </c>
      <c r="B6" s="69" t="s">
        <v>312</v>
      </c>
      <c r="C6" s="21"/>
    </row>
    <row r="7" spans="1:3" ht="15.6" x14ac:dyDescent="0.25">
      <c r="A7" s="49">
        <v>5</v>
      </c>
      <c r="B7" s="69" t="s">
        <v>311</v>
      </c>
      <c r="C7" s="21"/>
    </row>
    <row r="8" spans="1:3" ht="15.6" x14ac:dyDescent="0.25">
      <c r="A8" s="49">
        <v>6</v>
      </c>
      <c r="B8" s="69" t="s">
        <v>163</v>
      </c>
      <c r="C8" s="21"/>
    </row>
    <row r="9" spans="1:3" x14ac:dyDescent="0.25">
      <c r="A9" s="49">
        <v>7</v>
      </c>
      <c r="B9" s="49" t="s">
        <v>6</v>
      </c>
      <c r="C9" s="47"/>
    </row>
    <row r="10" spans="1:3" x14ac:dyDescent="0.25">
      <c r="A10" s="49">
        <v>8</v>
      </c>
      <c r="B10" s="51"/>
      <c r="C10" s="51"/>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workbookViewId="0">
      <selection activeCell="A2" sqref="A2:G2"/>
    </sheetView>
  </sheetViews>
  <sheetFormatPr baseColWidth="10" defaultColWidth="11.44140625" defaultRowHeight="13.2" x14ac:dyDescent="0.25"/>
  <cols>
    <col min="1" max="1" width="13.109375" style="44" customWidth="1"/>
    <col min="2" max="2" width="62" style="44" customWidth="1"/>
    <col min="3" max="16384" width="11.44140625" style="44"/>
  </cols>
  <sheetData>
    <row r="1" spans="1:3" ht="13.8" thickBot="1" x14ac:dyDescent="0.3">
      <c r="A1" s="51" t="s">
        <v>102</v>
      </c>
      <c r="B1" s="52">
        <v>18</v>
      </c>
      <c r="C1" s="51">
        <f>MAX($A$3:$A$39)-1</f>
        <v>17</v>
      </c>
    </row>
    <row r="2" spans="1:3" ht="13.8" thickTop="1" x14ac:dyDescent="0.25">
      <c r="A2" s="53" t="s">
        <v>37</v>
      </c>
      <c r="B2" s="53" t="s">
        <v>38</v>
      </c>
      <c r="C2" s="51" t="s">
        <v>39</v>
      </c>
    </row>
    <row r="3" spans="1:3" x14ac:dyDescent="0.25">
      <c r="A3" s="49">
        <v>1</v>
      </c>
      <c r="B3" s="49" t="s">
        <v>153</v>
      </c>
      <c r="C3" s="47"/>
    </row>
    <row r="4" spans="1:3" x14ac:dyDescent="0.25">
      <c r="A4" s="49">
        <v>2</v>
      </c>
      <c r="B4" s="49" t="s">
        <v>154</v>
      </c>
      <c r="C4" s="51" t="s">
        <v>41</v>
      </c>
    </row>
    <row r="5" spans="1:3" x14ac:dyDescent="0.25">
      <c r="A5" s="49">
        <v>3</v>
      </c>
      <c r="B5" s="49" t="s">
        <v>409</v>
      </c>
      <c r="C5" s="47"/>
    </row>
    <row r="6" spans="1:3" x14ac:dyDescent="0.25">
      <c r="A6" s="49">
        <v>4</v>
      </c>
      <c r="B6" s="49" t="s">
        <v>410</v>
      </c>
      <c r="C6" s="51" t="s">
        <v>41</v>
      </c>
    </row>
    <row r="7" spans="1:3" x14ac:dyDescent="0.25">
      <c r="A7" s="49">
        <v>5</v>
      </c>
      <c r="B7" s="49" t="s">
        <v>119</v>
      </c>
      <c r="C7" s="29"/>
    </row>
    <row r="8" spans="1:3" x14ac:dyDescent="0.25">
      <c r="A8" s="49">
        <v>6</v>
      </c>
      <c r="B8" s="49" t="s">
        <v>120</v>
      </c>
      <c r="C8" s="29"/>
    </row>
    <row r="9" spans="1:3" x14ac:dyDescent="0.25">
      <c r="A9" s="49">
        <v>7</v>
      </c>
      <c r="B9" s="49" t="s">
        <v>121</v>
      </c>
      <c r="C9" s="29"/>
    </row>
    <row r="10" spans="1:3" x14ac:dyDescent="0.25">
      <c r="A10" s="49">
        <v>8</v>
      </c>
      <c r="B10" s="49" t="s">
        <v>122</v>
      </c>
      <c r="C10" s="29"/>
    </row>
    <row r="11" spans="1:3" x14ac:dyDescent="0.25">
      <c r="A11" s="49">
        <v>9</v>
      </c>
      <c r="B11" s="49" t="s">
        <v>123</v>
      </c>
      <c r="C11" s="29"/>
    </row>
    <row r="12" spans="1:3" x14ac:dyDescent="0.25">
      <c r="A12" s="49">
        <v>10</v>
      </c>
      <c r="B12" s="49" t="s">
        <v>155</v>
      </c>
      <c r="C12" s="29"/>
    </row>
    <row r="13" spans="1:3" x14ac:dyDescent="0.25">
      <c r="A13" s="49">
        <v>11</v>
      </c>
      <c r="B13" s="49" t="s">
        <v>189</v>
      </c>
      <c r="C13" s="29"/>
    </row>
    <row r="14" spans="1:3" x14ac:dyDescent="0.25">
      <c r="A14" s="49">
        <v>12</v>
      </c>
      <c r="B14" s="49" t="s">
        <v>309</v>
      </c>
      <c r="C14" s="29"/>
    </row>
    <row r="15" spans="1:3" x14ac:dyDescent="0.25">
      <c r="A15" s="49">
        <v>13</v>
      </c>
      <c r="B15" s="49" t="s">
        <v>141</v>
      </c>
      <c r="C15" s="29"/>
    </row>
    <row r="16" spans="1:3" x14ac:dyDescent="0.25">
      <c r="A16" s="49">
        <v>14</v>
      </c>
      <c r="B16" s="49" t="s">
        <v>165</v>
      </c>
      <c r="C16" s="29"/>
    </row>
    <row r="17" spans="1:3" x14ac:dyDescent="0.25">
      <c r="A17" s="49">
        <v>15</v>
      </c>
      <c r="B17" s="49" t="s">
        <v>166</v>
      </c>
      <c r="C17" s="29"/>
    </row>
    <row r="18" spans="1:3" x14ac:dyDescent="0.25">
      <c r="A18" s="49">
        <v>16</v>
      </c>
      <c r="B18" s="49" t="s">
        <v>163</v>
      </c>
      <c r="C18" s="29"/>
    </row>
    <row r="19" spans="1:3" x14ac:dyDescent="0.25">
      <c r="A19" s="49">
        <v>17</v>
      </c>
      <c r="B19" s="49" t="s">
        <v>6</v>
      </c>
      <c r="C19" s="47"/>
    </row>
    <row r="20" spans="1:3" x14ac:dyDescent="0.25">
      <c r="A20" s="49">
        <v>18</v>
      </c>
      <c r="B20" s="51"/>
      <c r="C20" s="51"/>
    </row>
  </sheetData>
  <pageMargins left="0.78740157499999996" right="0.78740157499999996" top="0.984251969" bottom="0.984251969" header="0.4921259845" footer="0.4921259845"/>
  <pageSetup paperSize="9"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4"/>
  <dimension ref="A1:C22"/>
  <sheetViews>
    <sheetView workbookViewId="0">
      <selection activeCell="A2" sqref="A2:G2"/>
    </sheetView>
  </sheetViews>
  <sheetFormatPr baseColWidth="10" defaultColWidth="11.44140625" defaultRowHeight="13.2" x14ac:dyDescent="0.25"/>
  <cols>
    <col min="1" max="1" width="13.109375" style="44" customWidth="1"/>
    <col min="2" max="2" width="54.44140625" style="44" bestFit="1" customWidth="1"/>
    <col min="3" max="16384" width="11.44140625" style="44"/>
  </cols>
  <sheetData>
    <row r="1" spans="1:3" ht="13.8" thickBot="1" x14ac:dyDescent="0.3">
      <c r="A1" s="51" t="s">
        <v>45</v>
      </c>
      <c r="B1" s="54">
        <v>20</v>
      </c>
      <c r="C1" s="51">
        <f>MAX($A$3:$A$22)-1</f>
        <v>19</v>
      </c>
    </row>
    <row r="2" spans="1:3" ht="13.8" thickTop="1" x14ac:dyDescent="0.25">
      <c r="A2" s="53" t="s">
        <v>37</v>
      </c>
      <c r="B2" s="55" t="s">
        <v>38</v>
      </c>
      <c r="C2" s="51" t="s">
        <v>39</v>
      </c>
    </row>
    <row r="3" spans="1:3" x14ac:dyDescent="0.25">
      <c r="A3" s="49">
        <v>1</v>
      </c>
      <c r="B3" s="33" t="s">
        <v>145</v>
      </c>
      <c r="C3" s="48"/>
    </row>
    <row r="4" spans="1:3" ht="26.4" x14ac:dyDescent="0.25">
      <c r="A4" s="49">
        <v>2</v>
      </c>
      <c r="B4" s="33" t="s">
        <v>144</v>
      </c>
      <c r="C4" s="29" t="s">
        <v>41</v>
      </c>
    </row>
    <row r="5" spans="1:3" x14ac:dyDescent="0.25">
      <c r="A5" s="49">
        <v>3</v>
      </c>
      <c r="B5" s="33" t="s">
        <v>146</v>
      </c>
      <c r="C5" s="29"/>
    </row>
    <row r="6" spans="1:3" x14ac:dyDescent="0.25">
      <c r="A6" s="49">
        <v>4</v>
      </c>
      <c r="B6" s="33" t="s">
        <v>147</v>
      </c>
      <c r="C6" s="29" t="s">
        <v>41</v>
      </c>
    </row>
    <row r="7" spans="1:3" x14ac:dyDescent="0.25">
      <c r="A7" s="49">
        <v>5</v>
      </c>
      <c r="B7" s="49" t="s">
        <v>409</v>
      </c>
      <c r="C7" s="29"/>
    </row>
    <row r="8" spans="1:3" ht="26.4" x14ac:dyDescent="0.25">
      <c r="A8" s="49">
        <v>6</v>
      </c>
      <c r="B8" s="49" t="s">
        <v>410</v>
      </c>
      <c r="C8" s="33" t="s">
        <v>41</v>
      </c>
    </row>
    <row r="9" spans="1:3" x14ac:dyDescent="0.25">
      <c r="A9" s="49">
        <v>7</v>
      </c>
      <c r="B9" s="33" t="s">
        <v>411</v>
      </c>
      <c r="C9" s="33"/>
    </row>
    <row r="10" spans="1:3" x14ac:dyDescent="0.25">
      <c r="A10" s="49">
        <v>8</v>
      </c>
      <c r="B10" s="33" t="s">
        <v>412</v>
      </c>
      <c r="C10" s="29" t="s">
        <v>41</v>
      </c>
    </row>
    <row r="11" spans="1:3" ht="26.4" x14ac:dyDescent="0.25">
      <c r="A11" s="49">
        <v>9</v>
      </c>
      <c r="B11" s="33" t="s">
        <v>143</v>
      </c>
      <c r="C11" s="29"/>
    </row>
    <row r="12" spans="1:3" x14ac:dyDescent="0.25">
      <c r="A12" s="49">
        <v>10</v>
      </c>
      <c r="B12" s="33" t="s">
        <v>48</v>
      </c>
      <c r="C12" s="29"/>
    </row>
    <row r="13" spans="1:3" x14ac:dyDescent="0.25">
      <c r="A13" s="49">
        <v>11</v>
      </c>
      <c r="B13" s="33" t="s">
        <v>132</v>
      </c>
      <c r="C13" s="29"/>
    </row>
    <row r="14" spans="1:3" x14ac:dyDescent="0.25">
      <c r="A14" s="49">
        <v>12</v>
      </c>
      <c r="B14" s="33" t="s">
        <v>175</v>
      </c>
      <c r="C14" s="29"/>
    </row>
    <row r="15" spans="1:3" x14ac:dyDescent="0.25">
      <c r="A15" s="49">
        <v>13</v>
      </c>
      <c r="B15" s="33" t="s">
        <v>148</v>
      </c>
      <c r="C15" s="29" t="s">
        <v>41</v>
      </c>
    </row>
    <row r="16" spans="1:3" ht="26.4" x14ac:dyDescent="0.25">
      <c r="A16" s="49">
        <v>14</v>
      </c>
      <c r="B16" s="33" t="s">
        <v>168</v>
      </c>
      <c r="C16" s="33"/>
    </row>
    <row r="17" spans="1:3" x14ac:dyDescent="0.25">
      <c r="A17" s="49">
        <v>15</v>
      </c>
      <c r="B17" s="33" t="s">
        <v>163</v>
      </c>
      <c r="C17" s="33"/>
    </row>
    <row r="18" spans="1:3" x14ac:dyDescent="0.25">
      <c r="A18" s="49">
        <v>16</v>
      </c>
      <c r="B18" s="33" t="s">
        <v>190</v>
      </c>
      <c r="C18" s="33"/>
    </row>
    <row r="19" spans="1:3" x14ac:dyDescent="0.25">
      <c r="A19" s="49">
        <v>17</v>
      </c>
      <c r="B19" s="33" t="s">
        <v>413</v>
      </c>
      <c r="C19" s="33"/>
    </row>
    <row r="20" spans="1:3" x14ac:dyDescent="0.25">
      <c r="A20" s="49">
        <v>18</v>
      </c>
      <c r="B20" s="33" t="s">
        <v>180</v>
      </c>
      <c r="C20" s="33"/>
    </row>
    <row r="21" spans="1:3" x14ac:dyDescent="0.25">
      <c r="A21" s="49">
        <v>19</v>
      </c>
      <c r="B21" s="33" t="s">
        <v>6</v>
      </c>
      <c r="C21" s="47"/>
    </row>
    <row r="22" spans="1:3" x14ac:dyDescent="0.25">
      <c r="A22" s="49">
        <v>20</v>
      </c>
      <c r="B22" s="56"/>
      <c r="C22" s="51"/>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25</vt:i4>
      </vt:variant>
      <vt:variant>
        <vt:lpstr>Benannte Bereiche</vt:lpstr>
      </vt:variant>
      <vt:variant>
        <vt:i4>8</vt:i4>
      </vt:variant>
    </vt:vector>
  </HeadingPairs>
  <TitlesOfParts>
    <vt:vector size="33" baseType="lpstr">
      <vt:lpstr>Hints1</vt:lpstr>
      <vt:lpstr>Reporting</vt:lpstr>
      <vt:lpstr>Hinweise1</vt:lpstr>
      <vt:lpstr>Hinweise2</vt:lpstr>
      <vt:lpstr>Hinweise3</vt:lpstr>
      <vt:lpstr>Ergebnisangabe</vt:lpstr>
      <vt:lpstr>Kontakt</vt:lpstr>
      <vt:lpstr>Teilnehmerdaten</vt:lpstr>
      <vt:lpstr>Ergebnisse</vt:lpstr>
      <vt:lpstr>Mitteilungen</vt:lpstr>
      <vt:lpstr>Farbstoffe_qual</vt:lpstr>
      <vt:lpstr>Farbstoffe_quan</vt:lpstr>
      <vt:lpstr>Farbstoffe</vt:lpstr>
      <vt:lpstr>Phosphate</vt:lpstr>
      <vt:lpstr>Kollagen</vt:lpstr>
      <vt:lpstr>SLPhosphor</vt:lpstr>
      <vt:lpstr>Phosphat</vt:lpstr>
      <vt:lpstr>Natrium</vt:lpstr>
      <vt:lpstr>Wasser</vt:lpstr>
      <vt:lpstr>Fett</vt:lpstr>
      <vt:lpstr>Rohprotein</vt:lpstr>
      <vt:lpstr>pH-Wert</vt:lpstr>
      <vt:lpstr>NPN</vt:lpstr>
      <vt:lpstr>Asche</vt:lpstr>
      <vt:lpstr>Kochsalz</vt:lpstr>
      <vt:lpstr>Hinweise3!_ftn1</vt:lpstr>
      <vt:lpstr>Hints1!_ftnref1</vt:lpstr>
      <vt:lpstr>Hinweise1!_ftnref1</vt:lpstr>
      <vt:lpstr>Hinweise1!Druckbereich</vt:lpstr>
      <vt:lpstr>Hinweise2!Druckbereich</vt:lpstr>
      <vt:lpstr>Ergebnisangabe!OLE_LINK1</vt:lpstr>
      <vt:lpstr>Reporting!OLE_LINK1</vt:lpstr>
      <vt:lpstr>Reporting!OLE_LINK2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2020-08-27T20:51:48Z</cp:lastPrinted>
  <dcterms:created xsi:type="dcterms:W3CDTF">2005-02-14T18:41:01Z</dcterms:created>
  <dcterms:modified xsi:type="dcterms:W3CDTF">2020-08-28T05:51:54Z</dcterms:modified>
</cp:coreProperties>
</file>