
<file path=[Content_Types].xml><?xml version="1.0" encoding="utf-8"?>
<Types xmlns="http://schemas.openxmlformats.org/package/2006/content-types">
  <Default Extension="bin" ContentType="application/vnd.openxmlformats-officedocument.spreadsheetml.printerSettings"/>
  <Default Extension="emf" ContentType="image/x-emf"/>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DieseArbeitsmappe"/>
  <workbookProtection workbookPassword="CAA1" lockStructure="1"/>
  <bookViews>
    <workbookView xWindow="84" yWindow="-264" windowWidth="17412" windowHeight="11616" activeTab="6"/>
  </bookViews>
  <sheets>
    <sheet name="Hints1" sheetId="62" r:id="rId1"/>
    <sheet name="Reporting" sheetId="63" r:id="rId2"/>
    <sheet name="Hinweise1" sheetId="64" r:id="rId3"/>
    <sheet name="Hinweise2" sheetId="65" r:id="rId4"/>
    <sheet name="Hinweise3" sheetId="66" r:id="rId5"/>
    <sheet name="Ergebnisangabe" sheetId="73" r:id="rId6"/>
    <sheet name="Kontakt" sheetId="68" r:id="rId7"/>
    <sheet name="Teilnehmerdaten" sheetId="17" state="hidden" r:id="rId8"/>
    <sheet name="Ergebnisse" sheetId="5" r:id="rId9"/>
    <sheet name="Mitteilungen" sheetId="15" r:id="rId10"/>
    <sheet name="Lactat" sheetId="74" state="hidden" r:id="rId11"/>
    <sheet name="Ca" sheetId="72" state="hidden" r:id="rId12"/>
    <sheet name="Ascorbinsäure" sheetId="70" state="hidden" r:id="rId13"/>
    <sheet name="Isoascorbinsäure" sheetId="71" state="hidden" r:id="rId14"/>
    <sheet name="pHWert" sheetId="61" state="hidden" r:id="rId15"/>
    <sheet name="Acetat" sheetId="18" state="hidden" r:id="rId16"/>
    <sheet name="Citrat" sheetId="58" state="hidden" r:id="rId17"/>
    <sheet name="Lactose" sheetId="21" state="hidden" r:id="rId18"/>
    <sheet name="Nitrit" sheetId="22" state="hidden" r:id="rId19"/>
    <sheet name="Nitrat" sheetId="23" state="hidden" r:id="rId20"/>
    <sheet name="SLPhosphor" sheetId="48" state="hidden" r:id="rId21"/>
    <sheet name="Glutaminsre" sheetId="24" state="hidden" r:id="rId22"/>
    <sheet name="NPN" sheetId="25" state="hidden" r:id="rId23"/>
    <sheet name="Kollagen" sheetId="26" state="hidden" r:id="rId24"/>
    <sheet name="Farbstoff-Liste" sheetId="46" state="hidden" r:id="rId25"/>
    <sheet name="Parameter_Glucose" sheetId="44" state="hidden" r:id="rId26"/>
    <sheet name="Parameter_Farbstoffe" sheetId="27" state="hidden" r:id="rId27"/>
    <sheet name="Parameter9" sheetId="30" state="hidden" r:id="rId28"/>
    <sheet name="Farbstoffe" sheetId="38" state="hidden" r:id="rId29"/>
    <sheet name="Gluconsäure" sheetId="37" state="hidden" r:id="rId30"/>
    <sheet name="Sorbinsäure" sheetId="47" state="hidden" r:id="rId31"/>
  </sheets>
  <externalReferences>
    <externalReference r:id="rId32"/>
    <externalReference r:id="rId33"/>
    <externalReference r:id="rId34"/>
  </externalReferences>
  <definedNames>
    <definedName name="_ftn1" localSheetId="0">Hints1!#REF!</definedName>
    <definedName name="_ftn1" localSheetId="2">Hinweise1!#REF!</definedName>
    <definedName name="_ftn1" localSheetId="4">Hinweise3!$A$3</definedName>
    <definedName name="_ftnref1" localSheetId="0">Hints1!$A$3</definedName>
    <definedName name="_ftnref1" localSheetId="2">Hinweise1!$A$2</definedName>
    <definedName name="_ftnref1" localSheetId="4">Hinweise3!#REF!</definedName>
    <definedName name="Daten" localSheetId="10">#REF!</definedName>
    <definedName name="Daten">#REF!</definedName>
    <definedName name="_xlnm.Print_Area" localSheetId="8">Ergebnisse!$A$1:$H$70</definedName>
    <definedName name="_xlnm.Print_Area" localSheetId="2">Hinweise1!$A$1:$C$18</definedName>
    <definedName name="_xlnm.Print_Area" localSheetId="3">Hinweise2!$A$1:$C$8</definedName>
    <definedName name="Elemente">[1]Parameter2!$B$3:$B$18</definedName>
    <definedName name="MBlei" localSheetId="10">#REF!</definedName>
    <definedName name="MBlei">#REF!</definedName>
    <definedName name="OLE_LINK1" localSheetId="5">Ergebnisangabe!$A$20</definedName>
    <definedName name="OLE_LINK1" localSheetId="1">Reporting!$A$20</definedName>
    <definedName name="OLE_LINK2" localSheetId="1">Reporting!$J$13</definedName>
    <definedName name="Parameter2" localSheetId="12">Ascorbinsäure!$B$14:$B$25</definedName>
    <definedName name="Parameter2" localSheetId="11">#REF!</definedName>
    <definedName name="Parameter2" localSheetId="5">#REF!</definedName>
    <definedName name="Parameter2" localSheetId="13">Isoascorbinsäure!$B$3:$B$12</definedName>
    <definedName name="Parameter2" localSheetId="6">#REF!</definedName>
    <definedName name="Parameter2" localSheetId="10">Lactat!$B$3:$B$15</definedName>
    <definedName name="Parameter2" localSheetId="30">Sorbinsäure!$B$3:$B$15</definedName>
    <definedName name="Parameter2">Lactose!$B$3:$B$21</definedName>
    <definedName name="Parameter2alt" localSheetId="10">#REF!</definedName>
    <definedName name="Parameter2alt">#REF!</definedName>
    <definedName name="test" localSheetId="11">[2]Parameter2!$B$3:$B$18</definedName>
    <definedName name="test" localSheetId="5">[3]Parameter2!$B$3:$B$18</definedName>
    <definedName name="test" localSheetId="4">[2]Parameter2!$B$3:$B$18</definedName>
    <definedName name="test" localSheetId="6">[2]Parameter2!$B$3:$B$18</definedName>
    <definedName name="test" localSheetId="1">[3]Parameter2!$B$3:$B$18</definedName>
    <definedName name="test">[3]Parameter2!$B$3:$B$18</definedName>
  </definedNames>
  <calcPr calcId="145621"/>
</workbook>
</file>

<file path=xl/calcChain.xml><?xml version="1.0" encoding="utf-8"?>
<calcChain xmlns="http://schemas.openxmlformats.org/spreadsheetml/2006/main">
  <c r="B14" i="17" l="1"/>
  <c r="C14" i="17"/>
  <c r="B15" i="17"/>
  <c r="C15" i="17"/>
  <c r="B16" i="17"/>
  <c r="C16" i="17"/>
  <c r="B17" i="17"/>
  <c r="C17" i="17"/>
  <c r="B18" i="17"/>
  <c r="C18" i="17"/>
  <c r="B19" i="17"/>
  <c r="C19" i="17"/>
  <c r="B20" i="17"/>
  <c r="C20" i="17"/>
  <c r="I50" i="5" l="1"/>
  <c r="H31" i="5" l="1"/>
  <c r="H30" i="5"/>
  <c r="F31" i="5"/>
  <c r="F30" i="5"/>
  <c r="I52" i="5" s="1"/>
  <c r="B1" i="74"/>
  <c r="I54" i="5" l="1"/>
  <c r="A55" i="5" s="1"/>
  <c r="A53" i="5"/>
  <c r="H33" i="5"/>
  <c r="A68" i="5" s="1"/>
  <c r="G33" i="5"/>
  <c r="A66" i="5" s="1"/>
  <c r="F33" i="5"/>
  <c r="E33" i="5"/>
  <c r="D33" i="5"/>
  <c r="A61" i="5" s="1"/>
  <c r="C33" i="5"/>
  <c r="F32" i="5"/>
  <c r="A70" i="5"/>
  <c r="C66" i="72"/>
  <c r="H32" i="5"/>
  <c r="F29" i="5"/>
  <c r="F28" i="5"/>
  <c r="I48" i="5" s="1"/>
  <c r="C1" i="71"/>
  <c r="H29" i="5"/>
  <c r="C1" i="70"/>
  <c r="H28" i="5"/>
  <c r="B4" i="17"/>
  <c r="C1" i="18"/>
  <c r="H23" i="5"/>
  <c r="C1" i="58"/>
  <c r="F4" i="5"/>
  <c r="F5" i="5"/>
  <c r="A14" i="5"/>
  <c r="A15" i="5"/>
  <c r="F21" i="5"/>
  <c r="F22" i="5"/>
  <c r="H22" i="5"/>
  <c r="F23" i="5"/>
  <c r="I38" i="5"/>
  <c r="A39" i="5" s="1"/>
  <c r="F24" i="5"/>
  <c r="I40" i="5" s="1"/>
  <c r="F25" i="5"/>
  <c r="I42" i="5" s="1"/>
  <c r="F26" i="5"/>
  <c r="A45" i="5" s="1"/>
  <c r="I44" i="5"/>
  <c r="F27" i="5"/>
  <c r="I46" i="5" s="1"/>
  <c r="C43" i="38"/>
  <c r="C1" i="37"/>
  <c r="C1" i="24"/>
  <c r="H27" i="5"/>
  <c r="C1" i="26"/>
  <c r="B16" i="68"/>
  <c r="B17" i="68"/>
  <c r="B18" i="68"/>
  <c r="B19" i="68"/>
  <c r="C1" i="21"/>
  <c r="H24" i="5"/>
  <c r="H1" i="15"/>
  <c r="C1" i="23"/>
  <c r="H26" i="5"/>
  <c r="C1" i="22"/>
  <c r="H25" i="5"/>
  <c r="C1" i="25"/>
  <c r="C1" i="27"/>
  <c r="C1" i="44"/>
  <c r="C1" i="30"/>
  <c r="C1" i="61"/>
  <c r="H21" i="5"/>
  <c r="C1" i="48"/>
  <c r="C1" i="47"/>
  <c r="B1" i="17"/>
  <c r="B2" i="17"/>
  <c r="D5" i="17"/>
  <c r="D8" i="17" s="1"/>
  <c r="B5" i="17" s="1"/>
  <c r="B6" i="17"/>
  <c r="B7" i="17"/>
  <c r="B10" i="17"/>
  <c r="C10" i="17"/>
  <c r="B11" i="17"/>
  <c r="C11" i="17"/>
  <c r="B12" i="17"/>
  <c r="C12" i="17"/>
  <c r="B13" i="17"/>
  <c r="C13" i="17"/>
  <c r="A64" i="5"/>
  <c r="I69" i="5"/>
  <c r="A47" i="5" l="1"/>
  <c r="A49" i="5"/>
  <c r="A51" i="5"/>
  <c r="I36" i="5"/>
  <c r="A37" i="5" s="1"/>
  <c r="A41" i="5"/>
  <c r="A43" i="5"/>
</calcChain>
</file>

<file path=xl/comments1.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2.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3.xml><?xml version="1.0" encoding="utf-8"?>
<comments xmlns="http://schemas.openxmlformats.org/spreadsheetml/2006/main">
  <authors>
    <author>LVU</author>
  </authors>
  <commentList>
    <comment ref="G1" authorId="0">
      <text>
        <r>
          <rPr>
            <b/>
            <sz val="8"/>
            <color indexed="81"/>
            <rFont val="Tahoma"/>
            <family val="2"/>
          </rPr>
          <t>Bitte geben Sie unbedingt Ihre Kunden-Nr. ein (nur Ziffern)
Fill in your Client Number (numbers only)</t>
        </r>
      </text>
    </comment>
    <comment ref="G2" authorId="0">
      <text>
        <r>
          <rPr>
            <b/>
            <sz val="8"/>
            <color indexed="81"/>
            <rFont val="Tahoma"/>
            <family val="2"/>
          </rPr>
          <t>Geben Sie zusätzlich auch noch Ihre Postleitzahl an (nur Ziffern).
Fill in your postal ZIP-Code (numbers only)</t>
        </r>
      </text>
    </comment>
    <comment ref="D20" authorId="0">
      <text>
        <r>
          <rPr>
            <b/>
            <sz val="8"/>
            <color indexed="81"/>
            <rFont val="Tahoma"/>
            <family val="2"/>
          </rPr>
          <t>LVU:</t>
        </r>
        <r>
          <rPr>
            <sz val="8"/>
            <color indexed="81"/>
            <rFont val="Tahoma"/>
            <family val="2"/>
          </rPr>
          <t xml:space="preserve">
Tragen Sie in der ersten Spalte das Ergebnis des ersten Analysengangs ein</t>
        </r>
      </text>
    </comment>
    <comment ref="E20" authorId="0">
      <text>
        <r>
          <rPr>
            <b/>
            <sz val="8"/>
            <color indexed="81"/>
            <rFont val="Tahoma"/>
            <family val="2"/>
          </rPr>
          <t>LVU:</t>
        </r>
        <r>
          <rPr>
            <sz val="8"/>
            <color indexed="81"/>
            <rFont val="Tahoma"/>
            <family val="2"/>
          </rPr>
          <t xml:space="preserve">
Tragen Sie in der zweiten Spalte das Ergebnis des zweiten Analysengangs ein (Probenmaterial aus einer anderen Probeneinheit)</t>
        </r>
      </text>
    </comment>
  </commentList>
</comments>
</file>

<file path=xl/sharedStrings.xml><?xml version="1.0" encoding="utf-8"?>
<sst xmlns="http://schemas.openxmlformats.org/spreadsheetml/2006/main" count="645" uniqueCount="434">
  <si>
    <t>Ergebnisdatenblatt</t>
  </si>
  <si>
    <t>Parameter</t>
  </si>
  <si>
    <t>Einheit</t>
  </si>
  <si>
    <t>Kunden-Nr.</t>
  </si>
  <si>
    <t>Postleitzahl</t>
  </si>
  <si>
    <t>ergebnisse@lvus.de</t>
  </si>
  <si>
    <t>Sonstiges</t>
  </si>
  <si>
    <t>Analysen-
gang 1</t>
  </si>
  <si>
    <t>Analysen-
gang 2</t>
  </si>
  <si>
    <t>Verfahren /
Literatur</t>
  </si>
  <si>
    <t>Beschreibung der verwendeten Analysenverfahren</t>
  </si>
  <si>
    <t>Einsendeadresse:</t>
  </si>
  <si>
    <t>Erläuterungen zur Weiterverarbeitung Ihrer Daten</t>
  </si>
  <si>
    <t>Kundennummer</t>
  </si>
  <si>
    <t>Produkt</t>
  </si>
  <si>
    <t>Jahrgang</t>
  </si>
  <si>
    <t>Update</t>
  </si>
  <si>
    <t>Parameterzahl</t>
  </si>
  <si>
    <t>Bestimmungen je Parameter</t>
  </si>
  <si>
    <t>Auswahl</t>
  </si>
  <si>
    <t>Umformung</t>
  </si>
  <si>
    <t>Nachfolgend können Sie uns ergänzende Hinweise geben oder wichtige Beobachtungen mitteilen.</t>
  </si>
  <si>
    <t>Da Ihre eMail automatisch weiterverarbeitet wird, dürfen nur in der Exceltabelle
Kommentare oder Hinweise zu den Proben und durchgeführten Untersuchungen enthalten sein. Außerdem darf Ihre eMail nur eine einzige Anlage enthalten. Sie erhalten automatisch eine Benachrichtigung über den Eingang Ihrer Ergebnisse.</t>
  </si>
  <si>
    <r>
      <t>Beispiele zur Ergebnisangabe:</t>
    </r>
    <r>
      <rPr>
        <sz val="12"/>
        <rFont val="Times New Roman"/>
        <family val="1"/>
      </rPr>
      <t xml:space="preserve">
In einer Probe wurde der Gehalt von Mangan bestimmt. Es werden folgende rechnerischen Gehalte ermittelt:</t>
    </r>
  </si>
  <si>
    <t>Parameter 1</t>
  </si>
  <si>
    <t>Parameter 2</t>
  </si>
  <si>
    <t>Parameter 3</t>
  </si>
  <si>
    <t>Diese Tabellen wurden so aufgebaut, dass die Daten automatisiert in unser Auswerteprogramm übernommen werden können. Die Tabellen dürfen daher keinesfalls im Aufbau verändert werden, da dann ein automatisiertes Auslesen der mitgeteilten Daten nicht mehr möglich wäre.</t>
  </si>
  <si>
    <t>Aus diesem Grund wurden die Tabellen gegen Veränderungen geschützt. Eingaben
oder auch die Auswahl von Eigenschaften sind nur an wenigen Stellen nötig. Diese Stellen sind gelb hinterlegt.</t>
  </si>
  <si>
    <t xml:space="preserve">Da das Ausführen von Macros eine potentielle Gefährdung von Computersystemen bedeuten kann, gehen wir davon aus, dass ausführbare Macros in zahlreichen Fällen von den entsprechenden System-Administratoren unterdrückt werden. Deshalb wurde auf die Verwendung von Macros bei der Erstellung der Tabellen zur Ergebniserfassung komplett verzichtet, obwohl damit ein  komfortableres Arbeiten möglich wäre. </t>
  </si>
  <si>
    <t>Beim Eingang Ihrer eMail wird diese von unserem System automatisch weiterverarbeitet, wobei einige Plausibilitäten (z.B. Vollständigkeit der Absenderangabe oder Kennzeichnung als Update bei erneuter Dateneinsendung) überprüft werden. Im Anschluss an diese Prüfung erhalten Sie automatisiert eine eMail-Antwort. Darin werden Sie darüber informiert, ob Ihre Daten prinzipiell weiterverarbeitet werden können oder ob benötigte Einträge fehlen und Sie Ihre Ergebnisse nach Ergänzung der fehlenden Angaben erneut einsenden sollen. Eine Prüfung auf Vollständigkeit von Ergebnisangaben (sind überhaupt Ergebnnisdaten vorhanden?) oder deren Angabe in den vorgegebenen Maßeinheiten wird zu diesem Zeitpunkt nicht vorgenommen.</t>
  </si>
  <si>
    <t>Sollten Sie noch vor dem Ende der Ergebnisannahme bemerken, dass in Ihrer Ergebnistabelle Fehler enthalten sind, so senden Sie einfach eine korrigierte Version an die Adresse ergebnisse@lvus.de. Kennzeichnen Sie in diesem Fall Ihre Tabelle als Aktualisierung, da ansonsten das System die Annahme der Daten zurückweist ("es sind ja bereits Daten von Ihnen vorhanden"). Ihre aktualiserte Ergebnistabelle muss vollständig ausgefüllt sein und insbesondere alle Ergebnisdaten der Vorversion enthalten, da bei einer Kennzeichung als Aktualiserung (Update) die zuvor eingesandte Ergebnistabelle durch die Aktualisierung vollständig ersetzt wird.</t>
  </si>
  <si>
    <t>Ihre Daten werden von uns wie mitgeteilt zur Auswertung verwendet. 
Selbst offensichtliche Fehler, wie
- Tippfehler,
- Übertragungsfehler in die Ergebniserfassungstabelle,
- Angaben in einer anderen, von der Vorgabe abweichenden Maßeinheit
werden zur Auswertung unverändert, also ohne Änderung übernommen und führen dann zu schlechten Bewertungen.
Daher sollten Sie Ihre Eingaben sorgfältig durchführen und dabei insbesondere auch überprüfen, ob Ihre laborüblichen Maßeinheiten mit denen im Tabellenblatt übereinstimmen.</t>
  </si>
  <si>
    <t>g/100 g</t>
  </si>
  <si>
    <t>Annahmeschluss:</t>
  </si>
  <si>
    <t>Parameter 4</t>
  </si>
  <si>
    <t>Parameter 5</t>
  </si>
  <si>
    <t>Parameter 6</t>
  </si>
  <si>
    <t>Parameter 7</t>
  </si>
  <si>
    <t>Parameter 8</t>
  </si>
  <si>
    <t>Tabelle wurde bereits einmal gesendet, es handelt sich um eine Aktualisierung:</t>
  </si>
  <si>
    <t>Methode</t>
  </si>
  <si>
    <t>Bezeichnung des Analysenverfahrens</t>
  </si>
  <si>
    <t>Anzahl</t>
  </si>
  <si>
    <t>Modifikation</t>
  </si>
  <si>
    <t>x</t>
  </si>
  <si>
    <t>Gluconsäure</t>
  </si>
  <si>
    <t>Glutaminsäure</t>
  </si>
  <si>
    <t>Kollagenabbauprodukte</t>
  </si>
  <si>
    <t>künstliche Farbstoffe</t>
  </si>
  <si>
    <t>Citrat (berechnet als wasserfreie Citronensäure)</t>
  </si>
  <si>
    <t>Beispielhafter Wert [mg/kg]</t>
  </si>
  <si>
    <t>mg/kg</t>
  </si>
  <si>
    <r>
      <t xml:space="preserve">Enzymatisch nach Roche / r-biopharm Nr. 10 </t>
    </r>
    <r>
      <rPr>
        <b/>
        <sz val="11"/>
        <rFont val="Times New Roman"/>
        <family val="1"/>
      </rPr>
      <t>139 092</t>
    </r>
    <r>
      <rPr>
        <sz val="11"/>
        <rFont val="Times New Roman"/>
        <family val="1"/>
      </rPr>
      <t xml:space="preserve"> 035</t>
    </r>
  </si>
  <si>
    <t>Nichtproteinstickstoff</t>
  </si>
  <si>
    <r>
      <t xml:space="preserve">Enzymatisch nach Roche / r-biopharm Nr. 10 </t>
    </r>
    <r>
      <rPr>
        <b/>
        <sz val="10"/>
        <rFont val="Times New Roman"/>
        <family val="1"/>
      </rPr>
      <t>139 076</t>
    </r>
    <r>
      <rPr>
        <sz val="10"/>
        <rFont val="Times New Roman"/>
        <family val="1"/>
      </rPr>
      <t xml:space="preserve"> 035</t>
    </r>
  </si>
  <si>
    <t>Trichloressigsäureextraktion, Kjeldahl-Aufschluss, Titration</t>
  </si>
  <si>
    <t>Littmann-Nienstedt: Deutsch Lebensm Rundsch 97 61-64 (2001)</t>
  </si>
  <si>
    <t>Wollfadenmethode, Papierchromatographie</t>
  </si>
  <si>
    <t>01b</t>
  </si>
  <si>
    <t>Parameter 9</t>
  </si>
  <si>
    <t>Wollfadenmethode, Dünnschichtchromatographie</t>
  </si>
  <si>
    <t>Wollfadenmethode, HPLC</t>
  </si>
  <si>
    <t>künstliche Farbstoffe, quantitativ</t>
  </si>
  <si>
    <t>HPLC (Vorsäulenderivatiserung)</t>
  </si>
  <si>
    <t>Die ausgefüllte Exceltabelle muss per eMail als Anlage bis spätestens zur Deadline an eine der beiden Adressen ergebnisse@lvus.de oder results@lvus.de gesendet werden. Bitte beachten Sie, dass Ihre eMail nur die Exceltabelle als Anlage enthalten darf. Ausser Ihrem Absender soll die eigentliche eMail keine weiteren Daten oder Texte enthalten, da alle an die Adressen  ergebnisse@lvus.de oder results@lvus.de gesendeten eMails automatisch ausgelesen werden.</t>
  </si>
  <si>
    <t>Teilnahmen</t>
  </si>
  <si>
    <t>Deadline</t>
  </si>
  <si>
    <t>Enzymatisch nach Roche / r-biopharm Nr. 10 428 191 035</t>
  </si>
  <si>
    <t>Aminosäurenanalysator</t>
  </si>
  <si>
    <t>auf Polyamid aufgezogen wie bei Wollfadenmethode, Dünnschichtchromatographie</t>
  </si>
  <si>
    <t>Extraktion mit Acetonitril, Identifizierung mittels HPLC/UV-Detektion</t>
  </si>
  <si>
    <t>Ammoniakauszug, Reinigung über DEAe-Cellulose-Säule, Elution mit Aceton/Salzssäure, Dünnschichtchromatographie</t>
  </si>
  <si>
    <t>Hinweise zur Ergebnisübermittlung und zur Ergebnisangabe</t>
  </si>
  <si>
    <t xml:space="preserve">Bitte verwenden Sie diese Datei für Ihre Ergebnisübermittlung. Füllen Sie hierzu alle in der Tabelle "Ergebnisse" gelb hinterlegten Felder aus bzw. wählen Sie Ihre Angaben zu den von Ihnen verwendeten Methoden über die vorhandenen Auswahlfenster aus. </t>
  </si>
  <si>
    <t>Nach der in der Tabelle "Ergebnisse" aufgeführten Deadline eingehende Ergebnisse werden bei der Auswertung nicht berücksichtigt.</t>
  </si>
  <si>
    <t>Die Ergebnisangaben müssen in der/den vorgegebenen Maßeinheiten erfolgen - Ihre Angaben werden ohne Änderungen zur Auswertung verwendet! Zur Vermeidung von Abweichungen durch bereits im Labor vorgenommene Rundungen werden Sie gebeten, bei jedem Parameter eine bestimmte Anzahl signifikanter Ziffern anzugeben (auch wenn auf Grund Ihrer Validierungsdaten diese Genauigkeit von Ihrem Analysenverfahren nicht eingehalten wird). Nach ISO 13528 Abschnitt 4.6 sollen Ergebnisse nicht stärker gerundet werden als dem halben Betrag der Wiederholstandardabweichung entspricht.</t>
  </si>
  <si>
    <t>Ergebnisangabe mit 3 signifikanten Ziffern [mg/kg]</t>
  </si>
  <si>
    <t>Verfahren sowie Literaturangaben, die von Teilnehmern bei bereits durchgeführten Laborvergleichsuntersuchungen angewendet wurden, sind in Auswahlfenstern vorbelegt, um Ihnen das Ausfüllen zu erleichtern. Über diese Auswahlfenster wählen Sie bitte diejenigen Einträge aus, die bei den von Ihnen angewandten Verfahren zutreffend sind. Ist kein zutreffender Eintrag vorhanden, so wählen Sie bitte den Eintrag "sonstiges.." aus. Tragen Sie dann in der nächsten Zeile (wird gelb hervorgehoben) die auf Ihr Verfahren zutreffende Beschreibung ein.</t>
  </si>
  <si>
    <t xml:space="preserve">Geben Sie in der Tabelle "Kontakt" den Namen, die eMail-Adresse sowie die Telefonnummer der Kontaktperson an, die wir bei Fragen kontaktieren können. Nach Fertigstellung der Auswertung soll an die angegebene eMail-Adresse zusätzlich zur gedruckten Auswertung auch eine Passwort-freie Auswertedatei im PDF-Format gesendet werden. </t>
  </si>
  <si>
    <t>Sollten Sie uns ergänzende Hinweise/Beobachtungen mitteilen wollen, so verwenden Sie hierfür den vorgesehenen Bereich innerhalb der Tabelle "Mitteilungen".</t>
  </si>
  <si>
    <t>Nach Ende der Frist zur Ergebnisabgabe sind Korrekturen nur noch möglich, falls die Auswertung der Daten noch nicht erfolgt ist. Korrekturen von fehlerhaften Teilnehmerangaben werden nach der Auswertung und insbesondere nach Veröffentlichung des Protokolls nicht mehr durchgeführt.</t>
  </si>
  <si>
    <t>Hinweise zur Auswertung</t>
  </si>
  <si>
    <t>Die Beurteilung der Laborergebnisse erfolgt durch Z-Scores, die möglichst über die Vergleichsstandardabweichung des jeweiligen Standardverfahrens aus der Amtlichen Sammlung nach § 64 LFGB berechnet werden. Zusätzlich werden Z-Scores über die nach der Horwitz-
funktion ermittelte Zielstandardabweichung für den jeweiligen Analyten berechnet.</t>
  </si>
  <si>
    <t>Mit abnehmenden Gehalten von Analyten in der Probe steigt die über die Horwitzfunktion
berechnete Zielstandardabweichung stark an. So beträgt z.B. die relative Standardabweichung
nach Horwitz 10 % bei einem Analytgehalt von 23 mg/kg und bereits 22,6 % bei einem Analytgehalt von 100 µg/kg.</t>
  </si>
  <si>
    <t>Zur Vermeidung zu „breiter“ Beurteilungszonen wird deshalb bei der Auswertung bei allen Parametern der Wert der Zielstandardabweichung auf maximal 22 % vom Wert des Medians beschränkt.</t>
  </si>
  <si>
    <t xml:space="preserve">Zunächst werden alle mitgeteilten Laborergebnisse berücksichtigt und die darüber berechneten
statistischen Kenndaten für die Parameter aufgeführt. </t>
  </si>
  <si>
    <t>Zur Ermittlung der endgültigen statistischen Kenndaten werden bei allen in den Proben enthaltenen Wirkstoffe Zweitberechnungen durchgeführt. Bei diesen Zweitberechnungen bleiben generell die Ergebnisdaten von allen Laboratorien unberücksichtigt, deren Ergebnisse um mehr als 5 Zielstandardabweichungen (5 Z-Scores) vom Median des Analyten abweichen.</t>
  </si>
  <si>
    <t>References to the result transmission and to the indication of result 
(Deadline see "Ergebnisse")</t>
  </si>
  <si>
    <t>Before analysing the samples, homogenize the samples again, please. After homogenisation You should analyse both samples with your standard procedures.</t>
  </si>
  <si>
    <t>Use this file for your result transmissions, please. Fill for this in the file yellow fields deposited out and send back the file afterwards by email to “ergebnisse@lvus.de”. It is important that for the clear allocation of the results to your laboratory in the table "Ergebnisse" (results) your client number and your postal zip code must be entered (both numbers only).</t>
  </si>
  <si>
    <t>Examples for transmissions of results:</t>
  </si>
  <si>
    <t>It a test material the element "Mg" was quantified. You are asked to report 3 significant numbers. The following computational contents are determined:</t>
  </si>
  <si>
    <t>Computed Value [mg/kg]</t>
  </si>
  <si>
    <t>Transmission of result [mg/kg]</t>
  </si>
  <si>
    <t>Kontaktperson</t>
  </si>
  <si>
    <t>Contact person</t>
  </si>
  <si>
    <t>Name</t>
  </si>
  <si>
    <t>eMail</t>
  </si>
  <si>
    <t>eMail-Address</t>
  </si>
  <si>
    <t>Telefon (inklusive Vorwahl):</t>
  </si>
  <si>
    <t>telefone (including country and area code)</t>
  </si>
  <si>
    <t>eMail-Kontrolle:</t>
  </si>
  <si>
    <t>Ergebnis der Überprüfung:</t>
  </si>
  <si>
    <r>
      <t xml:space="preserve">Darüber hinaus bleiben bei allen Parametern zusätzlich alle Ergebnisse unberücksichtigt, die um mehr als 50 % vom Median abweichen </t>
    </r>
    <r>
      <rPr>
        <b/>
        <sz val="11"/>
        <rFont val="Times New Roman"/>
        <family val="1"/>
      </rPr>
      <t>und bei denen gleichzeitig</t>
    </r>
    <r>
      <rPr>
        <sz val="11"/>
        <rFont val="Times New Roman"/>
        <family val="1"/>
      </rPr>
      <t xml:space="preserve"> der Betrag des Z-Score größer als 3 ist. Diese Regelung greift bei allen Parametern mit Analytgehalten unter 23 mg/kg.</t>
    </r>
  </si>
  <si>
    <r>
      <t>The result data must be given in in the units as described at every parameter. To the avoidance of deviations in the laboratory made roundness, You are asked with each parameter after the first number deviating from 0 to indicate still the listened further numbers (even if due to Your validating data this accuracy is not kept by your analysis procedure). ISO 13 528 4.6 recommends that individual measurement results schould not be rounded by more than s</t>
    </r>
    <r>
      <rPr>
        <i/>
        <vertAlign val="subscript"/>
        <sz val="11"/>
        <rFont val="Times New Roman"/>
        <family val="1"/>
      </rPr>
      <t>r</t>
    </r>
    <r>
      <rPr>
        <sz val="11"/>
        <rFont val="Times New Roman"/>
        <family val="1"/>
      </rPr>
      <t xml:space="preserve">/2. </t>
    </r>
  </si>
  <si>
    <t>interne Teilnahme:</t>
  </si>
  <si>
    <t>Untersuchungsergebnisse</t>
  </si>
  <si>
    <t>Schreiben Sie Ihre Daten in die gelb hinterlegten Felder. Geben Sie Ihre Ergebnisse in den aufgeführten Einheiten an.
Write your data into the yellow cells. Give your results in the units of column 2.</t>
  </si>
  <si>
    <t>Geben Sie Ihre Ergebnisse mit den in Spalte 3 aufgeführten signifikanten Stellen an. Beispiele hierzu sind in "Hinweise1" enthalten.
Report your results with in column 3 shown significant numbers (there are some examples in sheet "hints1" .</t>
  </si>
  <si>
    <t>Falls Sie einen Parameter nicht bearbeiten, lassen Sie die zugehörigen Ergebnisdatenfelder bitte leer.
If you are not analysing parameters in your laboratory do not write anything into the corresponding fields for the results.</t>
  </si>
  <si>
    <t>Zur Beschreibung des Analysenverfahrens verwenden Sie bitte die im unteren Teil dieses Datenblatts enthaltenen Auswahlfelder.
To describe your method use the Pulldown-menus following after the result area.</t>
  </si>
  <si>
    <t>Farbstoffe</t>
  </si>
  <si>
    <t>lfd. Nr.</t>
  </si>
  <si>
    <t>Bezeichnung des Farbstoffes</t>
  </si>
  <si>
    <t>E 102 (Tartrazin)</t>
  </si>
  <si>
    <t>E 104 (Chinolingelb)</t>
  </si>
  <si>
    <t>E 110 (Gelborange S)</t>
  </si>
  <si>
    <t>E 120 (Karmin)</t>
  </si>
  <si>
    <t>E 122 (Azorobin)</t>
  </si>
  <si>
    <t>E 123 (Amaranth)</t>
  </si>
  <si>
    <t>E 124 (Ponceau 4 R)</t>
  </si>
  <si>
    <t>E 127 (Erythrosin)</t>
  </si>
  <si>
    <t>E 128 (Rot 2G)</t>
  </si>
  <si>
    <t>E 129 (Allurarot AC)</t>
  </si>
  <si>
    <t>E 131 (Patentblau V)</t>
  </si>
  <si>
    <t>E 132 (Indigotin)</t>
  </si>
  <si>
    <t>E 133 (Brillantblau FCF)</t>
  </si>
  <si>
    <t>E 140 (Chlorophylle)</t>
  </si>
  <si>
    <t>E 141 (Chlorophillin)</t>
  </si>
  <si>
    <t>E 142 (Brilantsäuregrün)</t>
  </si>
  <si>
    <t>Farbstoff nicht quantifiziert</t>
  </si>
  <si>
    <t>E 105 (Fast Yellow AB)</t>
  </si>
  <si>
    <t>E 107 (Gelb 2G)</t>
  </si>
  <si>
    <t>§ 64 LMFB Nr. L 26.11.03-14</t>
  </si>
  <si>
    <t>§ 64 LMFB Nr. L 26.11.03-14, modifiziert</t>
  </si>
  <si>
    <t>Isolierung und Anreicherung: Wollfadenmethode; HPLC</t>
  </si>
  <si>
    <t>Isolierung und Anreicherung: Wollfadenmethode; DC</t>
  </si>
  <si>
    <t>Isolierung und Anreicherung: Polyamidpulver; HPLC</t>
  </si>
  <si>
    <t>Isolierung und Anreicherung: Polyamidpulver; DC</t>
  </si>
  <si>
    <t>Isolierung und Anreicherung: C18-Kartusche; HPLC</t>
  </si>
  <si>
    <t>Isolierung und Anreicherung: C18-Kartusche; DC</t>
  </si>
  <si>
    <t>keine spezielle Anreicherung; HPLC (diverse Ausführungen)</t>
  </si>
  <si>
    <t>Mitteilung Nr. 14 der DFG Farbstoffkommission 1980</t>
  </si>
  <si>
    <t>Signifikante
Stellen</t>
  </si>
  <si>
    <t>Ionenchromatographisch</t>
  </si>
  <si>
    <t>Enzymatisch nach Roche / r-biopharm Nr. 10 905 658 035</t>
  </si>
  <si>
    <t>HPLC (diverse Detektoren)</t>
  </si>
  <si>
    <t>Entfettung</t>
  </si>
  <si>
    <t>ja</t>
  </si>
  <si>
    <t>nein</t>
  </si>
  <si>
    <r>
      <t>Es ist wichtig</t>
    </r>
    <r>
      <rPr>
        <sz val="12"/>
        <rFont val="Times New Roman"/>
        <family val="1"/>
      </rPr>
      <t>, dass Sie zur eindeutigen Zuordnung der Ergebnisse zu Ihrem Labor sowohl Ihre Kunden-Nr. als auch Ihre Postleitzahl (auf dem Anschreiben enthalten - nur Ziffern eingeben) eingeben. Über eine bei der Auswertung durchgeführte Plausibilitätsprüfung soll erkannt werden, ob Tippfehler vorliegen und dadurch die Daten einem anderen Teilnehmer zugeordnet werden könnten.</t>
    </r>
  </si>
  <si>
    <t>Enzymatisch nach Scil Diagnostics 1214</t>
  </si>
  <si>
    <t>Farbtest nach enzymatischer Reduktion von Nitrat zu Nitrit mittels Nitrit/Nitrat-Farbtest Roche Nr. 11 746 081 001</t>
  </si>
  <si>
    <t>SP</t>
  </si>
  <si>
    <t>Enzymatisch nach Scil Diagnostics 1269</t>
  </si>
  <si>
    <t>Dünnschichtchromatographie nach diversen Extraktions- und Reinigungsschritten</t>
  </si>
  <si>
    <t>Extraktion mit Wollfaden, Identifizierung mittels Dünnschichtchromatographie</t>
  </si>
  <si>
    <t>Aufarbeitung über Festphase, anschließend RP-HPLC</t>
  </si>
  <si>
    <t>Angkak</t>
  </si>
  <si>
    <t>Rotsandelholz</t>
  </si>
  <si>
    <t>E 162 (Betain, Rote Bete)</t>
  </si>
  <si>
    <r>
      <t>Interne Teilnahme:</t>
    </r>
    <r>
      <rPr>
        <sz val="12"/>
        <rFont val="Times New Roman"/>
        <family val="1"/>
      </rPr>
      <t xml:space="preserve"> Diesen Wert bitte nur ändern, falls Sie für Ihr Haus mehrere getrennte </t>
    </r>
    <r>
      <rPr>
        <b/>
        <sz val="12"/>
        <rFont val="Times New Roman"/>
        <family val="1"/>
      </rPr>
      <t>und damit kostenpflichtige</t>
    </r>
    <r>
      <rPr>
        <sz val="12"/>
        <rFont val="Times New Roman"/>
        <family val="1"/>
      </rPr>
      <t xml:space="preserve"> Teilnahmen gebucht haben. Über diesen Wert werden die unter einer Kundennummer geführten Teilnahmen getrennt erfasst und die Ergebnisse anschließend der Auswertung zugeführt. Entscheiden Sie, welcher Ihrer Laborbereiche unter der Teilnahme 1 oder 2 registirert und ausgewertet werden soll.</t>
    </r>
  </si>
  <si>
    <t>Bitte geben Sie den Namen, eMail-Adresse und die Telefonnummer der Person an, die wir bei Rückfragen kontaktieren können.
An die aufgeführte eMailadresse wird das Protokoll zusätzlich auch als Passwort-freie PDF-Datei gesendet.</t>
  </si>
  <si>
    <t>check of the e-Mail address</t>
  </si>
  <si>
    <t>result of the control</t>
  </si>
  <si>
    <t>ja / yes</t>
  </si>
  <si>
    <t>nein / no</t>
  </si>
  <si>
    <t>Sollte ein Inhaltsstoff nicht bestimmbar sein, so teilen Sie uns bitte den Wert Ihrer Bestimmungsgrenze mit vorangestelltem "&lt; “ mit.
In cases you will not detect a parameter, report your limit of quantification with "&lt; " in front of the value.</t>
  </si>
  <si>
    <t>In einigen Fällen, z.B. bei Gehalten um 1 % oder 10 %, ist die Vorgabe gültiger Stellen schwierig: Die Ergebnisse „1,06% und 0,98% sind vergleichbar, nicht aber „1,1 %“ und „0,98%“. Die Angabe einer zusätzlichen gültigen Stelle beim Beispielwert 1,06 ist hier angebracht.</t>
  </si>
  <si>
    <t>HPLC nach Derivatisierung</t>
  </si>
  <si>
    <t>Glucose</t>
  </si>
  <si>
    <t>Enzymatisch nach r-biopharm / Roche Nr. 10 716 260 035  (Saccharose, D-Glucose, D-Fructose)</t>
  </si>
  <si>
    <t>Enzymatisch nach r-biopharm / Roche Nr. 10 139 106 035 (D-Glucose, D-Fructose)</t>
  </si>
  <si>
    <t>Enzymatisch nach r-biopharm / Roche Nr. 10 139 041 035 + PGF 127396 (Saccharose, D-Glucose, D-Fructose)</t>
  </si>
  <si>
    <t>SCIL-Testsatz Nr. 1247 (Saccharose, D-Glucose, D-Fructose)</t>
  </si>
  <si>
    <t>HPLC, verschiedene Ausführungsformen</t>
  </si>
  <si>
    <t>Ionenchromatographie, verschiedene Ausführungsformen</t>
  </si>
  <si>
    <t>Enzymatisch nach r-biopharm / Roche, Einzelreagentien</t>
  </si>
  <si>
    <t>Enzymatisch, Scil (PGI) Best. 1002782</t>
  </si>
  <si>
    <t>SCIL-Testsatz Nr. 1245 (Glucose, Fructose)</t>
  </si>
  <si>
    <t>Enzymatisch nach SCIL Nr. 1211</t>
  </si>
  <si>
    <t>enzymatisch nach r-biopharm/Roche Nr. 10 986 119 035 (Glucose/Lactose)</t>
  </si>
  <si>
    <t>Enzymatisch nach r-biopharm / Roche Nr. 10 716 251 035</t>
  </si>
  <si>
    <t>Ascorbinsäure</t>
  </si>
  <si>
    <t>Isoascorbinsäure</t>
  </si>
  <si>
    <t>§ 64 LFGB Nr. L 07.00-13 (2008-06)</t>
  </si>
  <si>
    <t>§ 64 LFGB Nr. 26.00-1 (2001-07)</t>
  </si>
  <si>
    <t>§ 64 LFGB Nr. L 08.00-14 (2008-06)</t>
  </si>
  <si>
    <t>§ 64 LFGB Nr. L 07.00-12 (1990-12)</t>
  </si>
  <si>
    <t xml:space="preserve">§ 64 LFGB Nr. 07.00-60 (2007-04) </t>
  </si>
  <si>
    <t>§ 64 LFGB Nr. L 06.00-10 (1992-12)</t>
  </si>
  <si>
    <t>§ 64 LFGB Nr. L 07.00-17 (2008-06)</t>
  </si>
  <si>
    <t>§ 64 LFGB Nr. L 07.00-41 (2006-09)</t>
  </si>
  <si>
    <t>§ 64 LFGB Nr. L 07.00-57 (2008-06)</t>
  </si>
  <si>
    <t>§ 64 LFGB Nr. L 07.00-22 (1983-05)</t>
  </si>
  <si>
    <t>§ 64 LFGB Nr. L 00.00-72 (2002-12)</t>
  </si>
  <si>
    <t>§ 64 LFGB Nr. L 08.00-51 (2001-07) (Brockmann, Fleischwirtschaft 78 143 (1998))</t>
  </si>
  <si>
    <t>§ 64 LFGB Nr. L 08.00-50 (2001-07)</t>
  </si>
  <si>
    <t>§ 64 LFGB Nr. L 08.00-12 (1980-09)</t>
  </si>
  <si>
    <t>§ 64 LFGB Nr. L 26.11.03-14 (1983-11)</t>
  </si>
  <si>
    <t>§ 64 LFGB Nr. Nr. L 07.00-16 (2008-06)</t>
  </si>
  <si>
    <t>HPLC-Verfahren (diverse Detektoren)</t>
  </si>
  <si>
    <t>IFU Nr. 17a (HPLC-UV)</t>
  </si>
  <si>
    <t>Enzymatisch nach Roche / r-biopharm  Nr. 10 409 677 035</t>
  </si>
  <si>
    <t>Schweizerisches Lebensmittelbuch Kapitel 62</t>
  </si>
  <si>
    <t>Deutsch Lebensm Rundsch 84: 3 (1988)</t>
  </si>
  <si>
    <t>Polarographisch</t>
  </si>
  <si>
    <t>nach Spanyar, P. : Zeitsch. Lebensm. Unters. Forsch. 123 (1963)</t>
  </si>
  <si>
    <t>Enzymatische Oxidation und HPLC mit UV-Detektion</t>
  </si>
  <si>
    <t>Potentiometrisch (Dichlorphenolindophenolreaktion)</t>
  </si>
  <si>
    <t>J. of AOAC Vol:75</t>
  </si>
  <si>
    <t>§ 64 LFGB Nr. L 00.00-85 (DIN EN 14130) (2004-07)</t>
  </si>
  <si>
    <t>§ 64 LFGB Nr. L 26.04-2 (1984-11)</t>
  </si>
  <si>
    <t>§ 64 LFGB Nr. L 26.04-2 (1984-11), modifiziert oder andere Version</t>
  </si>
  <si>
    <t>§ 64 LFGB Nr. L 00.00-85 (DIN EN 14130) (2004-07), modifiziert oder andere Version</t>
  </si>
  <si>
    <t>§ 64 LFGB Nr. Nr. L 07.00-16 (2008-06), modifiziert oder andere Version</t>
  </si>
  <si>
    <t>§ 64 LFGB Nr. L 08.00-51 (2001-07), modifiziert oder andere Version</t>
  </si>
  <si>
    <t>§ 64 LFGB Nr. L 08.00-50 (2001-07), modifiziert oder andere Version</t>
  </si>
  <si>
    <t>§ 64 LFGB Nr. L 08.00-12 (1980-09), modifiziert oder andere Version</t>
  </si>
  <si>
    <t>§ 64 LFGB Nr. L 26.11.03-14 (1983-11), modifiziert oder andere Version</t>
  </si>
  <si>
    <t>§ 64 LFGB Nr. L 07.00-22 (1983-05), modifiziert oder andere Version</t>
  </si>
  <si>
    <t>§ 64 LFGB Nr. L 00.00-72 (2002-12), modifiziert oder andere Version</t>
  </si>
  <si>
    <t>§ 64 LFGB Nr. L 07.00-57 (2008-06), modifiziert oder andere Version</t>
  </si>
  <si>
    <t>§ 64 LFGB Nr. L 07.00-41 (2006-09), modifiziert oder andere Version</t>
  </si>
  <si>
    <t>§ 64 LFGB Nr. L 07.00-17 (2008-06), modifiziert oder andere Version</t>
  </si>
  <si>
    <t>§ 64 LFGB Nr. L 06.00-10 (1992-12), modifiziert oder andere Version</t>
  </si>
  <si>
    <t>§ 64 LFGB Nr. L 08.00-14 (2008-06), modifiziert oder andere Version</t>
  </si>
  <si>
    <t>§ 64 LFGB Nr. L 07.00-12 (1990-12), modifiziert oder andere Version</t>
  </si>
  <si>
    <t>§ 64 LFGB Nr. 07.00-60 (2007-04), modifiziert oder andere Version</t>
  </si>
  <si>
    <t>§ 64 LFGB Nr. 26.00-1 (2001-07), modifiziert oder andere Version</t>
  </si>
  <si>
    <t>§ 64 LFGB Nr. L 07.00-13 (2008-06), modifiziert oder andere Version</t>
  </si>
  <si>
    <t>Isoascorbinsäure wurde als Ascorbinsäure mit erfasst</t>
  </si>
  <si>
    <t>Detektion aus der wässrigen Phase mittels HPLC-DAD (HPLC-Säule RP-18; Elutionsmittel:Gradient Phsophatpuffer pH 5,5/Acetonitril; Detektion bei 520 nm)</t>
  </si>
  <si>
    <r>
      <t>Nitrat (berechnet als NaNO</t>
    </r>
    <r>
      <rPr>
        <vertAlign val="subscript"/>
        <sz val="13"/>
        <rFont val="Times New Roman"/>
        <family val="1"/>
      </rPr>
      <t>3</t>
    </r>
    <r>
      <rPr>
        <sz val="13"/>
        <rFont val="Times New Roman"/>
        <family val="1"/>
      </rPr>
      <t>)</t>
    </r>
  </si>
  <si>
    <r>
      <t>Nitrit (berechnet als NaNO</t>
    </r>
    <r>
      <rPr>
        <vertAlign val="subscript"/>
        <sz val="13"/>
        <rFont val="Times New Roman"/>
        <family val="1"/>
      </rPr>
      <t>2</t>
    </r>
    <r>
      <rPr>
        <sz val="13"/>
        <rFont val="Times New Roman"/>
        <family val="1"/>
      </rPr>
      <t>)</t>
    </r>
  </si>
  <si>
    <t>Wasserdampfdestillation mit anschließender HPLC-Detektion</t>
  </si>
  <si>
    <t>Wasserdampfdestillation mit anschließender UV-Detektion</t>
  </si>
  <si>
    <t>HPLC-Verfahren (UV- oder DAD-Detektion)</t>
  </si>
  <si>
    <t>§ 64 LFGB Nr. L 00.00-9 (1984-11)</t>
  </si>
  <si>
    <t>§ 64 LFGB Nr. L 00.00-9 (1984-11), modifiziert oder andere Version</t>
  </si>
  <si>
    <t>§ 64 LFGB Nr. L 00.00-10 (1984-11)</t>
  </si>
  <si>
    <t>§ 64 LFGB Nr. L 00.00-10 (1984-11), modifiziert oder andere Version</t>
  </si>
  <si>
    <t>§ 64 LFGB Nr. L 00.00-28 (DIN 12856) (2001-07)</t>
  </si>
  <si>
    <t>§ 64 LFGB Nr. L 00.00-28 (DIN 12856) (2001-07), modifiziert oder andere Version</t>
  </si>
  <si>
    <t>Nitrat</t>
  </si>
  <si>
    <t>Nitrit</t>
  </si>
  <si>
    <t xml:space="preserve">E. Schulte, DLR 91, Heft 9 (1995) </t>
  </si>
  <si>
    <t>Nitrit/Nitrat-Farbtest Roche Nr. 11 746 081 001</t>
  </si>
  <si>
    <t>Enzymatisch (r-biopharm 10 905 658 035)</t>
  </si>
  <si>
    <t>Aufarbeitung nach § 64 LFGB Nr. Nr. L 07.00-17 (2008-06), enzymatisch nach r-biopharm Nr. 11 139 076 035</t>
  </si>
  <si>
    <t>Type in name, e-mail address and telefone number of the person we can contact in case of any questions, please.
In addition to a printed version we will send a PDF-document (passwort-free) of the report to this e-mail address.</t>
  </si>
  <si>
    <t>Falls die Auswertung zusätzlich noch an eine zweite Adresse gesendet werden soll, geben Sie die zweite Adresse getrennt durch ein Semikolon mit nachfolgendem Leerzeichen ein.</t>
  </si>
  <si>
    <t>In case the PDF-document of the report should be sent to a second e-mail address seperate both e-mail addresses by typing in a semicolon followed by a blank.</t>
  </si>
  <si>
    <t>Beispiel für die Eingabe von 2 eMail-Adressen:
Example how to type in 2 different e-mail addresses:</t>
  </si>
  <si>
    <t>info@lvus.de; ergebnisse@lvus.de</t>
  </si>
  <si>
    <t>Acetat</t>
  </si>
  <si>
    <t>^Sorbinsäure</t>
  </si>
  <si>
    <t>Ultraschall-Extraktion mit heißem Wasser, Zugabe von Dithiotheritol</t>
  </si>
  <si>
    <t>Enzymatisch nach Roche / r-biopharm Nr. 10  148 261 035</t>
  </si>
  <si>
    <t>§ 64 LFGB Nr. L 07.00-14 (2008-06)</t>
  </si>
  <si>
    <t>§ 64 LFGB Nr. L 07.00-14 (2008-06), modifiziert oder andere Version</t>
  </si>
  <si>
    <t>Beim Parametern NPN wird die Angabe benötigt, ob der Probenaufarbeitung ein Entfettungsschritt durchgeführt wird.
Nur dann kann eine differenzierte Auswertung durchgeführt werden.</t>
  </si>
  <si>
    <t>pH-Wert</t>
  </si>
  <si>
    <t>ohne</t>
  </si>
  <si>
    <t>§ 64 LFGB Nr. L 06.00-2 (1980-09), 07.00-2  (1980-09)</t>
  </si>
  <si>
    <t>Potentiometrisch</t>
  </si>
  <si>
    <t>Einstichelektrode</t>
  </si>
  <si>
    <t>Aufarbeitung mit Dithiothreit-Lösung, HPLC-DAD</t>
  </si>
  <si>
    <t>Enzymatisch nach Megazyme, Iso-Ascorbinsäure wird miterfasst</t>
  </si>
  <si>
    <t>Aufarbeitung nach § 64 LFGB Nr. L 07.00-17 (2008-06), enzymatisch nach Roche / r-biopharm Nr. 10 139 092 035</t>
  </si>
  <si>
    <t>Enzymatisch mit Testkit von Megazyme</t>
  </si>
  <si>
    <t>Citrat</t>
  </si>
  <si>
    <t>§ 64 LFGB Nr. L 06.00-2 (1980-09), 07.00-2  (1980-09), modifiziert oder andere Version</t>
  </si>
  <si>
    <t>Citrat 
(als wasserfreie Citronensäure)</t>
  </si>
  <si>
    <t>§ 64 LFGB Nr. 07.00-61, EN 12014-3 (2007-04)</t>
  </si>
  <si>
    <t>§ 64 LFGB Nr. 07.00-61, EN 12014-3 (2007-04), modifiziert oder andere Version</t>
  </si>
  <si>
    <t>HPLC nach Hagenauer-Hener, DLR 86 (1990) 348</t>
  </si>
  <si>
    <t>Enzymatisch mittels Thermo Gallery</t>
  </si>
  <si>
    <t>Oberflächenmessung</t>
  </si>
  <si>
    <t>Aufarbeitung nach § 64 LFGB Nr. Nr. L 07.00-17 (2008-06), enzymatisch nach r-biopharm Nr. 10 148 261 035</t>
  </si>
  <si>
    <t>HPLC - RI Detektion</t>
  </si>
  <si>
    <t xml:space="preserve">OIV-MA-AS313-04 </t>
  </si>
  <si>
    <t>Enzymatisch nach Scill E1226</t>
  </si>
  <si>
    <t>automatische Messung  mittels Cadminumsäule /Messzelle</t>
  </si>
  <si>
    <t>§ 64 Methode L 07.00-59  (2008-06)</t>
  </si>
  <si>
    <t>§ 64 Methode L 07.00-59  (2008-06), modifiziert oder andere Version</t>
  </si>
  <si>
    <t>Lactose, wasserfrei</t>
  </si>
  <si>
    <t>Iso-Ascorbinsäure</t>
  </si>
  <si>
    <t>Calcium</t>
  </si>
  <si>
    <t>Probeneinwaage</t>
  </si>
  <si>
    <t>&lt; 0,5 g</t>
  </si>
  <si>
    <t>0,5 g - 1,0 g</t>
  </si>
  <si>
    <t>1,0 g - 1,5 g</t>
  </si>
  <si>
    <t>1,5 g - 2,5 g</t>
  </si>
  <si>
    <t>2,5 g - 5,0 g</t>
  </si>
  <si>
    <t>5,0 g - 10,0 g</t>
  </si>
  <si>
    <t>&gt; 10,0 g</t>
  </si>
  <si>
    <t>Aufschluss</t>
  </si>
  <si>
    <t>Mikrowellendruckaufschluss</t>
  </si>
  <si>
    <t>Druckaufschluss</t>
  </si>
  <si>
    <t>Trockenveraschung bei 500 bis 540 °C</t>
  </si>
  <si>
    <t>Trockenveraschung bei 540 °C bis 560 °C</t>
  </si>
  <si>
    <t>Trockenveraschung bei 560 °C bis 600 °C</t>
  </si>
  <si>
    <t>Trockenveraschung bei über 600 °C</t>
  </si>
  <si>
    <t>Nassaufschluss</t>
  </si>
  <si>
    <t>Verbrennen</t>
  </si>
  <si>
    <t>Plasmaaufschluss</t>
  </si>
  <si>
    <t>Sonstiger Aufschluss</t>
  </si>
  <si>
    <t>Säuren</t>
  </si>
  <si>
    <t>HCl</t>
  </si>
  <si>
    <r>
      <t>HNO</t>
    </r>
    <r>
      <rPr>
        <vertAlign val="subscript"/>
        <sz val="11"/>
        <rFont val="Times New Roman"/>
        <family val="1"/>
      </rPr>
      <t>3</t>
    </r>
  </si>
  <si>
    <r>
      <t>H</t>
    </r>
    <r>
      <rPr>
        <vertAlign val="subscript"/>
        <sz val="11"/>
        <rFont val="Times New Roman"/>
        <family val="1"/>
      </rPr>
      <t>2</t>
    </r>
    <r>
      <rPr>
        <sz val="11"/>
        <rFont val="Times New Roman"/>
      </rPr>
      <t>SO</t>
    </r>
    <r>
      <rPr>
        <vertAlign val="subscript"/>
        <sz val="11"/>
        <rFont val="Times New Roman"/>
        <family val="1"/>
      </rPr>
      <t>4</t>
    </r>
  </si>
  <si>
    <t>Königswasser</t>
  </si>
  <si>
    <t>Sonstige Säure</t>
  </si>
  <si>
    <t>Oxidationsmittel</t>
  </si>
  <si>
    <r>
      <t>H</t>
    </r>
    <r>
      <rPr>
        <vertAlign val="subscript"/>
        <sz val="11"/>
        <rFont val="Times New Roman"/>
        <family val="1"/>
      </rPr>
      <t>2</t>
    </r>
    <r>
      <rPr>
        <sz val="11"/>
        <rFont val="Times New Roman"/>
      </rPr>
      <t>O</t>
    </r>
    <r>
      <rPr>
        <vertAlign val="subscript"/>
        <sz val="11"/>
        <rFont val="Times New Roman"/>
        <family val="1"/>
      </rPr>
      <t>2</t>
    </r>
  </si>
  <si>
    <t>entfällt</t>
  </si>
  <si>
    <t>Sonstiges Oxidationsmittel</t>
  </si>
  <si>
    <t>Messverfahren</t>
  </si>
  <si>
    <t>Graphitrohr-AAS</t>
  </si>
  <si>
    <t>Kaltdampf-AAS</t>
  </si>
  <si>
    <t>Hydrid-AAS</t>
  </si>
  <si>
    <t>Zeemann-AAS</t>
  </si>
  <si>
    <t>Flammen-AAS</t>
  </si>
  <si>
    <t>Flammenemmission</t>
  </si>
  <si>
    <t>FIMS</t>
  </si>
  <si>
    <t>Inversvoltametrie</t>
  </si>
  <si>
    <t>ICP-MS</t>
  </si>
  <si>
    <t>ICP-OES</t>
  </si>
  <si>
    <t>ETAS</t>
  </si>
  <si>
    <t>CV-AAS</t>
  </si>
  <si>
    <t>FI-GFAAS</t>
  </si>
  <si>
    <t>FIAS</t>
  </si>
  <si>
    <t>Flammenphotometrie</t>
  </si>
  <si>
    <t>Ionenchromatographie</t>
  </si>
  <si>
    <t>Potentiometrische Bestimmung, Titrration mit EDTA</t>
  </si>
  <si>
    <t>Verfahren</t>
  </si>
  <si>
    <t>§ 64 LFGB Nr. L 00.00-19/1</t>
  </si>
  <si>
    <t>§ 64 LFGB Nr. L 00.00-19/1, modifiziert</t>
  </si>
  <si>
    <t>§ 64 LFGB Nr. L 00.00-19/2</t>
  </si>
  <si>
    <t>§ 64 LFGB Nr. L 00.00-19/2, modifiziert</t>
  </si>
  <si>
    <t>§ 64 LFG L 06.00-4 / L 06.00-9</t>
  </si>
  <si>
    <t>§ 64 LFG L 06.00-4 / L 06.00-9, modifiziert</t>
  </si>
  <si>
    <t>§ 64 LFGB Nr. L 17.00-17</t>
  </si>
  <si>
    <t>§ 64 LFGB Nr. L 17.00-17, modifiziert</t>
  </si>
  <si>
    <t>§ 64 LFGB Nr. L 26.26-10</t>
  </si>
  <si>
    <t>§ 64 LFGB Nr. L 26.26-10, modifiziert</t>
  </si>
  <si>
    <t>§ 64 LFGB Nr. L 31.00-10 (DIN EN 1134)</t>
  </si>
  <si>
    <t>§ 64 LFGB Nr. L 31.00-10 (DIN EN 1134), modifiziert</t>
  </si>
  <si>
    <t>§ 64 LFGB Nr. L 49.00-2</t>
  </si>
  <si>
    <t>§ 64 LFGB Nr. L 49.00-2, modifiziert</t>
  </si>
  <si>
    <t>DIN EN ISO 11885</t>
  </si>
  <si>
    <t>VDLUA VII 2.2.2.6</t>
  </si>
  <si>
    <t>Rauscher: Untersuchung von Lebensmitteln, VEB Fachbuchverlag Leipzig (1972)</t>
  </si>
  <si>
    <t>AOAC Official Method 984.27 und 985.01</t>
  </si>
  <si>
    <t>DIN 38406 E 29</t>
  </si>
  <si>
    <t>Applikation Bulletin Fa. Metrohm Nr. 125/1d</t>
  </si>
  <si>
    <t>DIN EN ISO 17294-2</t>
  </si>
  <si>
    <t>Aufarbeitung mit Dithioerthit-Lösung, HPLC-DAD</t>
  </si>
  <si>
    <t>Verfahren / Literatur</t>
  </si>
  <si>
    <t>Messprinzip</t>
  </si>
  <si>
    <t>2. Verwendete Säure</t>
  </si>
  <si>
    <t>1. verwendete Säure</t>
  </si>
  <si>
    <t>Aufschlussprinzip</t>
  </si>
  <si>
    <t>§ 64 LFGB Nr. L 44.00-6</t>
  </si>
  <si>
    <t>§ 64 LFGB Nr. L 44.00-6, modifiziert</t>
  </si>
  <si>
    <t>§ 64 LFGB Nr. L 07.00-23</t>
  </si>
  <si>
    <t>§ 64 LFGB Nr. L 07.00-23, modifiziert</t>
  </si>
  <si>
    <t>Enzymatisch nach r-biopharm / roche 10 176 303 035 (Lac/Galac)</t>
  </si>
  <si>
    <t>Enzymatisch nach r-biopharm 10 986 119 035</t>
  </si>
  <si>
    <t>Enzymatisch nach SCIL 200 086</t>
  </si>
  <si>
    <t>Polarimetrisch nach Thieler: ZLUF 80 440-449 (1940)</t>
  </si>
  <si>
    <t>Ionenchromatographie nach Carrez-Klärung</t>
  </si>
  <si>
    <t>HPLC auf Kationenaustauscher mit Bleibelegung (analog  64 LFGB Nr. L 00.00-72: Bestimmung der Zuckeralkohole)</t>
  </si>
  <si>
    <t>Hochleistungs-Anionen-Austausch Chromatographie mit gepulster amperometrischer Detektion</t>
  </si>
  <si>
    <t>Ionenchromatographie (diverse Detektoren)</t>
  </si>
  <si>
    <t>EnzymeFast Lactose, Firma ifp Institut für Produktqualität</t>
  </si>
  <si>
    <t>Aufarbeitung nach L 07.00-17, enzymatisch nach Roche/r-biopharm 10 176 303 035</t>
  </si>
  <si>
    <t>sonstiges</t>
  </si>
  <si>
    <t>Kit K-CITR von Megazyme</t>
  </si>
  <si>
    <t>Lactose</t>
  </si>
  <si>
    <t>Segmented Flow Analysis (SFA) Skalar</t>
  </si>
  <si>
    <t>DIN EN ISO 7980 E3a</t>
  </si>
  <si>
    <t>§ 64 LFGB Nr. L 00.00-144:2013-01</t>
  </si>
  <si>
    <t>§ 64 LFGB Nr. L 00.00-144:2013-01, modifiziert</t>
  </si>
  <si>
    <t>§ 64 LFGB Nr. L 07.00-56</t>
  </si>
  <si>
    <t>§ 64 LFGB Nr. L 07.00-56, modifiziert</t>
  </si>
  <si>
    <t>§ 64 LFGB 01.00-17 (2010-09) / erweiterter Anwendungsbereich, Enzymtestkombination</t>
  </si>
  <si>
    <t>V.1</t>
  </si>
  <si>
    <t>Brühwurst, erweiterte Parameter</t>
  </si>
  <si>
    <t>§ 64 LFBG Nr. L 01.00/79-3 Fließinjektionsanalyse mit In-Line Dialyse und Cadmiumreduktion</t>
  </si>
  <si>
    <t>IFU 17 titrimetrische Methode</t>
  </si>
  <si>
    <t>Scil Diagnostics GmbH Enzytec Nr. 1267 (1002941)</t>
  </si>
  <si>
    <t>§ 64 LFGB Nr. 01.00-17:2016-10 (auch modifiziert)</t>
  </si>
  <si>
    <t>DIN EN 16943</t>
  </si>
  <si>
    <t>§ 64 LFGB Nr. L 00.00-135 (DIN EN 15763)</t>
  </si>
  <si>
    <t>§ 64 LFGB Nr. L 00.00-135 (DIN EN 15763), modifiziert</t>
  </si>
  <si>
    <t>ICP-AES</t>
  </si>
  <si>
    <t>Schüep/Keck, ZLUF (1990) 191:290-292</t>
  </si>
  <si>
    <t>Acetat (berechnet als Natriumacetat)</t>
  </si>
  <si>
    <t>Hinweise zum Erfassen und Einsenden der Untersuchungsergebnisse</t>
  </si>
  <si>
    <t>Zur Bestimmung der Parameter sollen zwei vollständig getrennte Analysengänge durch¬geführt werden. Verwenden Sie für die Analysengänge 1 und 2 Probenmaterial aus verschiedenen Probeneinheiten.</t>
  </si>
  <si>
    <t xml:space="preserve">Benutzen Sie für die Ergebnisübermittlung diese vordefinierte Tabelle im Excelformat. Die Tabelle steht auch auf unserer Homepage (www.lvus.de) im Bereich „Download“ bereit. </t>
  </si>
  <si>
    <r>
      <t xml:space="preserve">Geben Sie im </t>
    </r>
    <r>
      <rPr>
        <b/>
        <sz val="11"/>
        <rFont val="Times New Roman"/>
        <family val="1"/>
      </rPr>
      <t>Register "Kontakt"</t>
    </r>
    <r>
      <rPr>
        <sz val="11"/>
        <rFont val="Times New Roman"/>
        <family val="1"/>
      </rPr>
      <t xml:space="preserve"> den Namen, die eMail-Adresse sowie die Telefonnummer der Kontaktperson an, die wir bei Fragen kontaktieren können. Nach Fertigstellung des Protokolls wird </t>
    </r>
    <r>
      <rPr>
        <b/>
        <sz val="11"/>
        <rFont val="Times New Roman"/>
        <family val="1"/>
      </rPr>
      <t>ausschließlich</t>
    </r>
    <r>
      <rPr>
        <sz val="11"/>
        <rFont val="Times New Roman"/>
        <family val="1"/>
      </rPr>
      <t xml:space="preserve"> an die dort angegebenen eMail-Adressen vorab ein Passwort-freies Protokoll im PDF-Format gesendet.</t>
    </r>
  </si>
  <si>
    <r>
      <t xml:space="preserve">Tragen Sie im </t>
    </r>
    <r>
      <rPr>
        <b/>
        <sz val="11"/>
        <rFont val="Times New Roman"/>
        <family val="1"/>
      </rPr>
      <t>Register „Ergebnisse“</t>
    </r>
    <r>
      <rPr>
        <sz val="11"/>
        <rFont val="Times New Roman"/>
        <family val="1"/>
      </rPr>
      <t xml:space="preserve"> unbedingt Ihre </t>
    </r>
    <r>
      <rPr>
        <b/>
        <sz val="11"/>
        <rFont val="Times New Roman"/>
        <family val="1"/>
      </rPr>
      <t>Kundennummer</t>
    </r>
    <r>
      <rPr>
        <sz val="11"/>
        <rFont val="Times New Roman"/>
        <family val="1"/>
      </rPr>
      <t xml:space="preserve"> und Ihre </t>
    </r>
    <r>
      <rPr>
        <b/>
        <sz val="11"/>
        <rFont val="Times New Roman"/>
        <family val="1"/>
      </rPr>
      <t>Postleitzahl</t>
    </r>
    <r>
      <rPr>
        <sz val="11"/>
        <rFont val="Times New Roman"/>
        <family val="1"/>
      </rPr>
      <t xml:space="preserve"> ein, da darüber die Identifizierung des Einsenders erfolgt. In die beiden Datenfelder „Kundennummer“ und „Postleitzahl“ dürfen nur Ziffern eingegeben werden.</t>
    </r>
  </si>
  <si>
    <t>Die Felder zur Eingabe Ihrer Ergebnisdaten sind nicht mit einer festen Nachkommazahl vordefiniert, um keine Hinweise auf eventuelle Gehalte von Parametern zu geben.</t>
  </si>
  <si>
    <r>
      <rPr>
        <b/>
        <sz val="11"/>
        <rFont val="Times New Roman"/>
        <family val="1"/>
      </rPr>
      <t>Beachten Sie die</t>
    </r>
    <r>
      <rPr>
        <sz val="11"/>
        <rFont val="Times New Roman"/>
        <family val="1"/>
      </rPr>
      <t xml:space="preserve"> Hinweise zu den </t>
    </r>
    <r>
      <rPr>
        <b/>
        <sz val="11"/>
        <rFont val="Times New Roman"/>
        <family val="1"/>
      </rPr>
      <t>gültigen (signifikanten) Ziffern</t>
    </r>
    <r>
      <rPr>
        <sz val="11"/>
        <rFont val="Times New Roman"/>
        <family val="1"/>
      </rPr>
      <t xml:space="preserve"> bei den Parametern. </t>
    </r>
    <r>
      <rPr>
        <b/>
        <sz val="11"/>
        <rFont val="Times New Roman"/>
        <family val="1"/>
      </rPr>
      <t>Die Anzahl der Ziffern ist so zu wählen, dass beide Ergebnisse nur im Ausnahmefall aus iden¬tischen Ziffernfolgen bestehen</t>
    </r>
    <r>
      <rPr>
        <sz val="11"/>
        <rFont val="Times New Roman"/>
        <family val="1"/>
      </rPr>
      <t>. In einigen Fällen, z.B. bei Gehalten um 10 %, ist die Vorgabe gültiger Stellen schwierig: Die Ergebnisse „10,16% und 9,94% sind vergleichbar, nicht aber „10,2%“ und „9,94%“. Die Angabe einer zusätzlichen gültigen Stelle ist hier angebracht.</t>
    </r>
  </si>
  <si>
    <r>
      <t xml:space="preserve">Über Auswahlfelder sind </t>
    </r>
    <r>
      <rPr>
        <b/>
        <sz val="11"/>
        <rFont val="Times New Roman"/>
        <family val="1"/>
      </rPr>
      <t>gängige Untersuchungsverfahren</t>
    </r>
    <r>
      <rPr>
        <sz val="11"/>
        <rFont val="Times New Roman"/>
        <family val="1"/>
      </rPr>
      <t xml:space="preserve"> bereits </t>
    </r>
    <r>
      <rPr>
        <b/>
        <sz val="11"/>
        <rFont val="Times New Roman"/>
        <family val="1"/>
      </rPr>
      <t>vordefiniert,</t>
    </r>
    <r>
      <rPr>
        <sz val="11"/>
        <rFont val="Times New Roman"/>
        <family val="1"/>
      </rPr>
      <t xml:space="preserve"> um das Ausfüllen bei den Untersuchungsverfahren zu erleichtern. Sollten Sie ein nicht aufgeführtes Verfahren anwenden, wählen Sie „sonstiges“ aus und tragen Ihr Verfahren dann ein. Sofern weitere Informationen zur Auswertung nötig sind, werden auch gängige Verfahrensprinzipien und/oder Bezugsquellen kommerziell vertriebener Testsätze in ähnlicher Weise vordefiniert.</t>
    </r>
  </si>
  <si>
    <t>In zahlreichen Fällen wird auch nachgefragt, ob Sie streng nach der Vorschrift gemäß § 64 LFGB arbeiten. Streng bedeutet, dass Sie ohne prüfrelevante Abweichungen arbeiten. Sollte die Abweichung lediglich die untersuchte Matrix sein (z.B. Ketchup anstelle von Brühwurst), dann soll dies nicht als Modifikation gekennzeichnet werden.</t>
  </si>
  <si>
    <r>
      <t xml:space="preserve">Da Ihre eMail automatisch weiterverarbeitet wird, dürfen nur innerhalb der Exceltabelle in vordefinierten Bereichen Kommentare oder Hinweise zu den Proben und durchgeführten Untersuchungen enthalten sein (z.B. im </t>
    </r>
    <r>
      <rPr>
        <b/>
        <sz val="11"/>
        <rFont val="Times New Roman"/>
        <family val="1"/>
      </rPr>
      <t>Register „Mitteilungen“</t>
    </r>
    <r>
      <rPr>
        <sz val="11"/>
        <rFont val="Times New Roman"/>
        <family val="1"/>
      </rPr>
      <t>).</t>
    </r>
  </si>
  <si>
    <r>
      <rPr>
        <b/>
        <sz val="11"/>
        <rFont val="Times New Roman"/>
        <family val="1"/>
      </rPr>
      <t>Senden Sie</t>
    </r>
    <r>
      <rPr>
        <sz val="11"/>
        <rFont val="Times New Roman"/>
        <family val="1"/>
      </rPr>
      <t xml:space="preserve"> uns die vollständig ausgefüllte Ergebnisdatei als Anlage</t>
    </r>
    <r>
      <rPr>
        <b/>
        <sz val="11"/>
        <rFont val="Times New Roman"/>
        <family val="1"/>
      </rPr>
      <t xml:space="preserve"> im</t>
    </r>
    <r>
      <rPr>
        <sz val="11"/>
        <rFont val="Times New Roman"/>
        <family val="1"/>
      </rPr>
      <t xml:space="preserve"> aktuellen </t>
    </r>
    <r>
      <rPr>
        <b/>
        <sz val="11"/>
        <rFont val="Times New Roman"/>
        <family val="1"/>
      </rPr>
      <t>Excelformat</t>
    </r>
    <r>
      <rPr>
        <sz val="11"/>
        <rFont val="Times New Roman"/>
        <family val="1"/>
      </rPr>
      <t xml:space="preserve"> (Datei-Endung ".xlsx") oder im Format von Excel 2000 (Datei-Endung ".xls") per eMail </t>
    </r>
    <r>
      <rPr>
        <b/>
        <sz val="11"/>
        <rFont val="Times New Roman"/>
        <family val="1"/>
      </rPr>
      <t>an</t>
    </r>
    <r>
      <rPr>
        <sz val="11"/>
        <rFont val="Times New Roman"/>
        <family val="1"/>
      </rPr>
      <t xml:space="preserve"> die Adresse „</t>
    </r>
    <r>
      <rPr>
        <b/>
        <sz val="11"/>
        <rFont val="Times New Roman"/>
        <family val="1"/>
      </rPr>
      <t>ergebnisse@lvus.de</t>
    </r>
    <r>
      <rPr>
        <sz val="11"/>
        <rFont val="Times New Roman"/>
        <family val="1"/>
      </rPr>
      <t xml:space="preserve">“. Ihre eMail darf nur eine einzige Anlage enthalten. eingesendete Tabellen verarbeiten. </t>
    </r>
  </si>
  <si>
    <t>Nach dem Eingang in unserer Mailbox "ergebnisse@lvus.de" erhalten Sie automatisch eine Benachrichtigung/Bestätigung über den Eingang Ihrer eMail.</t>
  </si>
  <si>
    <r>
      <t xml:space="preserve">Eingegangene eMails werden periodisch (ca. alle 10 Minuten) weiterverarbeitet. Enthält Ihre eMail eine von uns vordefinierte Exceltabelle und sind darin alle </t>
    </r>
    <r>
      <rPr>
        <b/>
        <sz val="11"/>
        <rFont val="Times New Roman"/>
        <family val="1"/>
      </rPr>
      <t>Pflichteingaben</t>
    </r>
    <r>
      <rPr>
        <sz val="11"/>
        <rFont val="Times New Roman"/>
        <family val="1"/>
      </rPr>
      <t xml:space="preserve"> </t>
    </r>
    <r>
      <rPr>
        <b/>
        <sz val="11"/>
        <rFont val="Times New Roman"/>
        <family val="1"/>
      </rPr>
      <t>(Kundennummer,</t>
    </r>
    <r>
      <rPr>
        <sz val="11"/>
        <rFont val="Times New Roman"/>
        <family val="1"/>
      </rPr>
      <t xml:space="preserve"> </t>
    </r>
    <r>
      <rPr>
        <b/>
        <sz val="11"/>
        <rFont val="Times New Roman"/>
        <family val="1"/>
      </rPr>
      <t>Postleitzahl,</t>
    </r>
    <r>
      <rPr>
        <sz val="11"/>
        <rFont val="Times New Roman"/>
        <family val="1"/>
      </rPr>
      <t xml:space="preserve"> ggf. </t>
    </r>
    <r>
      <rPr>
        <b/>
        <sz val="11"/>
        <rFont val="Times New Roman"/>
        <family val="1"/>
      </rPr>
      <t>Aktualisierungs-Kennzeichnung</t>
    </r>
    <r>
      <rPr>
        <sz val="11"/>
        <rFont val="Times New Roman"/>
        <family val="1"/>
      </rPr>
      <t xml:space="preserve">) korrekt ausgefüllt, erhalten Sie in einer zweiten eMail Ihre Auswertenummer mitgeteilt. Ansonsten gibt es darin einen Hinweis, warum Ihre Mail nicht verarbeitet werden konnte. Korrigieren/ergänzen Sie in diesen Fällen Ihre Pflichteingabefelder und senden Sie uns Ihre Daten erneut. </t>
    </r>
  </si>
  <si>
    <t>Falls Sie nach einer erfolgreichen Übermittlung Ihrer Ergebnisse noch Fehler feststellen, können Sie bis zur Deadline jederzeit noch überarbeitete (oder auch ergänzte) Ergebnisdateien einsenden. Damit unser System Ihre Datei als Aktualisierung akzeptiert, muss zwingend "ja" bei Aktualisierung im Register „Ergebnisse“ ausgewählt werden. Die überarbeitete Excel¬tabelle muss auch alle bei der Auswertung zu berücksichtigenden Einträge enthalten, da die ursprünglich von Ihnen gesendeten Daten vor der Aktualisierung vollständig gelöscht werden.</t>
  </si>
  <si>
    <t>Senden Sie elektronisch mitgeteilte Ergebnisse nicht noch zusätzlich per Post oder Telefax.</t>
  </si>
  <si>
    <t>Test-Kit Thermo Fisher Scientific L-Glutamic acid (Arena)</t>
  </si>
  <si>
    <t>L-Lactat
(berechnet als Milchsäure)</t>
  </si>
  <si>
    <t>D-Lactat
(berechnet als Milchsäure)</t>
  </si>
  <si>
    <t>Lactat
(berechnet als Milchsäure)</t>
  </si>
  <si>
    <t>L-Lactat</t>
  </si>
  <si>
    <t>D-Lactat</t>
  </si>
  <si>
    <t>§ 64 LFGB Nr. Nr. L 07.00-15 (2008-06)</t>
  </si>
  <si>
    <t>§ 64 LFGB Nr. Nr. L 07.00-15 (2008-06), modifiziert oder andere Version</t>
  </si>
  <si>
    <t>Enzymatisch nach Roche / r-biopharm Nr. 11 112 821 035</t>
  </si>
  <si>
    <t>Enzymatisch nach Roche / r-biopharm Nr. 10 139 084 035</t>
  </si>
  <si>
    <t>Enzymatisch nach Skil Diagnostics Nr. 100 28 91</t>
  </si>
  <si>
    <t>Enzymatisch nach Skil Diagnostics Nr. 1255</t>
  </si>
  <si>
    <t>Enzymatisch nach Roche / r-biopharm Nr. 10 1112 871 035</t>
  </si>
  <si>
    <t>Aufarbeitung nach § 64 LFGB Nr. Nr. L 07.00-15 (2008-06), enzymatisch nach r-biopharm Nr. 11 112 821 035</t>
  </si>
  <si>
    <t>Enzymatisch nach Megazyme</t>
  </si>
  <si>
    <t>Aufarbeitung nach § 64 LFGB Nr. Nr. L 07.00-17 (2008-06), enzymatisch nach r-biopharm Nr. 11 112 821 035</t>
  </si>
  <si>
    <t>Parameter 10</t>
  </si>
  <si>
    <t>Parameter 11</t>
  </si>
</sst>
</file>

<file path=xl/styles.xml><?xml version="1.0" encoding="utf-8"?>
<styleSheet xmlns="http://schemas.openxmlformats.org/spreadsheetml/2006/main" xmlns:mc="http://schemas.openxmlformats.org/markup-compatibility/2006" xmlns:x14ac="http://schemas.microsoft.com/office/spreadsheetml/2009/9/ac" mc:Ignorable="x14ac">
  <fonts count="31" x14ac:knownFonts="1">
    <font>
      <sz val="11"/>
      <name val="Times New Roman"/>
    </font>
    <font>
      <u/>
      <sz val="11"/>
      <color indexed="12"/>
      <name val="Times New Roman"/>
      <family val="1"/>
    </font>
    <font>
      <b/>
      <sz val="16"/>
      <name val="Times New Roman"/>
      <family val="1"/>
    </font>
    <font>
      <sz val="16"/>
      <name val="Times New Roman"/>
      <family val="1"/>
    </font>
    <font>
      <sz val="12"/>
      <name val="Times New Roman"/>
      <family val="1"/>
    </font>
    <font>
      <sz val="11"/>
      <name val="Times New Roman"/>
      <family val="1"/>
    </font>
    <font>
      <sz val="14"/>
      <color indexed="12"/>
      <name val="Times New Roman"/>
      <family val="1"/>
    </font>
    <font>
      <sz val="14"/>
      <name val="Times New Roman"/>
      <family val="1"/>
    </font>
    <font>
      <b/>
      <sz val="12"/>
      <name val="Times New Roman"/>
      <family val="1"/>
    </font>
    <font>
      <b/>
      <sz val="14"/>
      <name val="Times New Roman"/>
      <family val="1"/>
    </font>
    <font>
      <sz val="14"/>
      <color indexed="10"/>
      <name val="Times New Roman"/>
      <family val="1"/>
    </font>
    <font>
      <sz val="11"/>
      <color indexed="10"/>
      <name val="Times New Roman"/>
      <family val="1"/>
    </font>
    <font>
      <sz val="8"/>
      <color indexed="81"/>
      <name val="Tahoma"/>
      <family val="2"/>
    </font>
    <font>
      <b/>
      <sz val="8"/>
      <color indexed="81"/>
      <name val="Tahoma"/>
      <family val="2"/>
    </font>
    <font>
      <b/>
      <sz val="12"/>
      <color indexed="10"/>
      <name val="Times New Roman"/>
      <family val="1"/>
    </font>
    <font>
      <u/>
      <sz val="12"/>
      <color indexed="12"/>
      <name val="Times New Roman"/>
      <family val="1"/>
    </font>
    <font>
      <b/>
      <sz val="14"/>
      <color indexed="10"/>
      <name val="Times New Roman"/>
      <family val="1"/>
    </font>
    <font>
      <sz val="10"/>
      <name val="Times New Roman"/>
      <family val="1"/>
    </font>
    <font>
      <sz val="12"/>
      <color indexed="9"/>
      <name val="Times New Roman"/>
      <family val="1"/>
    </font>
    <font>
      <b/>
      <sz val="11"/>
      <name val="Times New Roman"/>
      <family val="1"/>
    </font>
    <font>
      <sz val="9"/>
      <name val="Times New Roman"/>
      <family val="1"/>
    </font>
    <font>
      <b/>
      <sz val="10"/>
      <name val="Times New Roman"/>
      <family val="1"/>
    </font>
    <font>
      <sz val="11"/>
      <color indexed="9"/>
      <name val="Times New Roman"/>
      <family val="1"/>
    </font>
    <font>
      <sz val="12"/>
      <color indexed="10"/>
      <name val="Times New Roman"/>
      <family val="1"/>
    </font>
    <font>
      <i/>
      <vertAlign val="subscript"/>
      <sz val="11"/>
      <name val="Times New Roman"/>
      <family val="1"/>
    </font>
    <font>
      <sz val="11"/>
      <color indexed="12"/>
      <name val="Times New Roman"/>
      <family val="1"/>
    </font>
    <font>
      <sz val="13"/>
      <name val="Times New Roman"/>
      <family val="1"/>
    </font>
    <font>
      <vertAlign val="subscript"/>
      <sz val="13"/>
      <name val="Times New Roman"/>
      <family val="1"/>
    </font>
    <font>
      <vertAlign val="subscript"/>
      <sz val="11"/>
      <name val="Times New Roman"/>
      <family val="1"/>
    </font>
    <font>
      <sz val="11"/>
      <color indexed="8"/>
      <name val="Calibri"/>
      <family val="2"/>
    </font>
    <font>
      <sz val="11"/>
      <color indexed="9"/>
      <name val="Calibri"/>
      <family val="2"/>
    </font>
  </fonts>
  <fills count="15">
    <fill>
      <patternFill patternType="none"/>
    </fill>
    <fill>
      <patternFill patternType="gray125"/>
    </fill>
    <fill>
      <patternFill patternType="solid">
        <fgColor indexed="9"/>
      </patternFill>
    </fill>
    <fill>
      <patternFill patternType="solid">
        <fgColor indexed="47"/>
      </patternFill>
    </fill>
    <fill>
      <patternFill patternType="solid">
        <fgColor indexed="26"/>
      </patternFill>
    </fill>
    <fill>
      <patternFill patternType="solid">
        <fgColor indexed="27"/>
      </patternFill>
    </fill>
    <fill>
      <patternFill patternType="solid">
        <fgColor indexed="22"/>
      </patternFill>
    </fill>
    <fill>
      <patternFill patternType="solid">
        <fgColor indexed="29"/>
      </patternFill>
    </fill>
    <fill>
      <patternFill patternType="solid">
        <fgColor indexed="43"/>
      </patternFill>
    </fill>
    <fill>
      <patternFill patternType="solid">
        <fgColor indexed="44"/>
      </patternFill>
    </fill>
    <fill>
      <patternFill patternType="solid">
        <fgColor indexed="49"/>
      </patternFill>
    </fill>
    <fill>
      <patternFill patternType="solid">
        <fgColor indexed="43"/>
        <bgColor indexed="64"/>
      </patternFill>
    </fill>
    <fill>
      <patternFill patternType="solid">
        <fgColor indexed="9"/>
        <bgColor indexed="64"/>
      </patternFill>
    </fill>
    <fill>
      <patternFill patternType="solid">
        <fgColor indexed="42"/>
        <bgColor indexed="64"/>
      </patternFill>
    </fill>
    <fill>
      <patternFill patternType="solid">
        <fgColor indexed="41"/>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ck">
        <color indexed="17"/>
      </top>
      <bottom style="thin">
        <color indexed="17"/>
      </bottom>
      <diagonal/>
    </border>
    <border>
      <left/>
      <right/>
      <top style="thin">
        <color indexed="17"/>
      </top>
      <bottom/>
      <diagonal/>
    </border>
    <border>
      <left/>
      <right/>
      <top/>
      <bottom style="thin">
        <color indexed="64"/>
      </bottom>
      <diagonal/>
    </border>
  </borders>
  <cellStyleXfs count="23">
    <xf numFmtId="0" fontId="0" fillId="0" borderId="0"/>
    <xf numFmtId="0" fontId="29" fillId="2" borderId="0" applyNumberFormat="0" applyBorder="0" applyAlignment="0" applyProtection="0"/>
    <xf numFmtId="0" fontId="29" fillId="3" borderId="0" applyNumberFormat="0" applyBorder="0" applyAlignment="0" applyProtection="0"/>
    <xf numFmtId="0" fontId="29" fillId="4" borderId="0" applyNumberFormat="0" applyBorder="0" applyAlignment="0" applyProtection="0"/>
    <xf numFmtId="0" fontId="29" fillId="2" borderId="0" applyNumberFormat="0" applyBorder="0" applyAlignment="0" applyProtection="0"/>
    <xf numFmtId="0" fontId="29" fillId="5" borderId="0" applyNumberFormat="0" applyBorder="0" applyAlignment="0" applyProtection="0"/>
    <xf numFmtId="0" fontId="29" fillId="3" borderId="0" applyNumberFormat="0" applyBorder="0" applyAlignment="0" applyProtection="0"/>
    <xf numFmtId="0" fontId="29" fillId="6" borderId="0" applyNumberFormat="0" applyBorder="0" applyAlignment="0" applyProtection="0"/>
    <xf numFmtId="0" fontId="29" fillId="7" borderId="0" applyNumberFormat="0" applyBorder="0" applyAlignment="0" applyProtection="0"/>
    <xf numFmtId="0" fontId="29" fillId="8" borderId="0" applyNumberFormat="0" applyBorder="0" applyAlignment="0" applyProtection="0"/>
    <xf numFmtId="0" fontId="29" fillId="6" borderId="0" applyNumberFormat="0" applyBorder="0" applyAlignment="0" applyProtection="0"/>
    <xf numFmtId="0" fontId="29" fillId="9" borderId="0" applyNumberFormat="0" applyBorder="0" applyAlignment="0" applyProtection="0"/>
    <xf numFmtId="0" fontId="29" fillId="3" borderId="0" applyNumberFormat="0" applyBorder="0" applyAlignment="0" applyProtection="0"/>
    <xf numFmtId="0" fontId="30" fillId="10" borderId="0" applyNumberFormat="0" applyBorder="0" applyAlignment="0" applyProtection="0"/>
    <xf numFmtId="0" fontId="30" fillId="7" borderId="0" applyNumberFormat="0" applyBorder="0" applyAlignment="0" applyProtection="0"/>
    <xf numFmtId="0" fontId="30" fillId="8" borderId="0" applyNumberFormat="0" applyBorder="0" applyAlignment="0" applyProtection="0"/>
    <xf numFmtId="0" fontId="30" fillId="6" borderId="0" applyNumberFormat="0" applyBorder="0" applyAlignment="0" applyProtection="0"/>
    <xf numFmtId="0" fontId="30" fillId="10" borderId="0" applyNumberFormat="0" applyBorder="0" applyAlignment="0" applyProtection="0"/>
    <xf numFmtId="0" fontId="30" fillId="3" borderId="0" applyNumberFormat="0" applyBorder="0" applyAlignment="0" applyProtection="0"/>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5" fillId="0" borderId="0"/>
    <xf numFmtId="0" fontId="5" fillId="0" borderId="0"/>
  </cellStyleXfs>
  <cellXfs count="172">
    <xf numFmtId="0" fontId="0" fillId="0" borderId="0" xfId="0"/>
    <xf numFmtId="0" fontId="4" fillId="0" borderId="0" xfId="0" applyFont="1"/>
    <xf numFmtId="0" fontId="0" fillId="11" borderId="0" xfId="0" applyFill="1"/>
    <xf numFmtId="0" fontId="8" fillId="0" borderId="0" xfId="0" applyFont="1"/>
    <xf numFmtId="0" fontId="0" fillId="11" borderId="0" xfId="0" applyFill="1" applyAlignment="1">
      <alignment horizontal="center"/>
    </xf>
    <xf numFmtId="0" fontId="4" fillId="12" borderId="0" xfId="0" applyFont="1" applyFill="1" applyProtection="1"/>
    <xf numFmtId="0" fontId="15" fillId="12" borderId="0" xfId="19" applyFont="1" applyFill="1" applyAlignment="1" applyProtection="1">
      <alignment horizontal="justify"/>
    </xf>
    <xf numFmtId="0" fontId="4" fillId="12" borderId="1" xfId="0" applyFont="1" applyFill="1" applyBorder="1" applyAlignment="1" applyProtection="1">
      <alignment horizontal="left" vertical="top" wrapText="1"/>
    </xf>
    <xf numFmtId="0" fontId="4" fillId="12" borderId="1" xfId="0" applyFont="1" applyFill="1" applyBorder="1" applyAlignment="1" applyProtection="1">
      <alignment horizontal="center" vertical="top" wrapText="1"/>
    </xf>
    <xf numFmtId="0" fontId="4" fillId="12" borderId="0" xfId="0" applyFont="1" applyFill="1" applyBorder="1" applyProtection="1"/>
    <xf numFmtId="0" fontId="0" fillId="0" borderId="0" xfId="0" applyFill="1" applyBorder="1" applyProtection="1">
      <protection locked="0"/>
    </xf>
    <xf numFmtId="0" fontId="2" fillId="0" borderId="0" xfId="0" applyFont="1" applyFill="1" applyBorder="1" applyProtection="1">
      <protection hidden="1"/>
    </xf>
    <xf numFmtId="0" fontId="3" fillId="0" borderId="0" xfId="0" applyFont="1" applyFill="1" applyBorder="1" applyProtection="1">
      <protection hidden="1"/>
    </xf>
    <xf numFmtId="0" fontId="7" fillId="0" borderId="0" xfId="0" applyFont="1" applyFill="1" applyBorder="1" applyProtection="1">
      <protection hidden="1"/>
    </xf>
    <xf numFmtId="0" fontId="6" fillId="0" borderId="0" xfId="0" applyFont="1" applyFill="1" applyBorder="1" applyProtection="1">
      <protection hidden="1"/>
    </xf>
    <xf numFmtId="0" fontId="0" fillId="0" borderId="0" xfId="0" applyFill="1" applyBorder="1" applyProtection="1">
      <protection hidden="1"/>
    </xf>
    <xf numFmtId="0" fontId="10" fillId="0" borderId="0" xfId="0" applyFont="1" applyFill="1" applyBorder="1" applyProtection="1">
      <protection hidden="1"/>
    </xf>
    <xf numFmtId="0" fontId="4" fillId="0" borderId="0" xfId="0" applyFont="1" applyFill="1" applyBorder="1" applyAlignment="1" applyProtection="1">
      <alignment wrapText="1"/>
      <protection hidden="1"/>
    </xf>
    <xf numFmtId="0" fontId="4" fillId="0" borderId="0" xfId="0" applyFont="1" applyFill="1" applyBorder="1" applyAlignment="1" applyProtection="1">
      <alignment horizontal="left" wrapText="1"/>
      <protection hidden="1"/>
    </xf>
    <xf numFmtId="14" fontId="16" fillId="0" borderId="0" xfId="0" applyNumberFormat="1" applyFont="1" applyFill="1" applyBorder="1" applyAlignment="1" applyProtection="1">
      <alignment horizontal="left"/>
      <protection hidden="1"/>
    </xf>
    <xf numFmtId="0" fontId="0" fillId="0" borderId="0" xfId="0" applyFill="1" applyBorder="1" applyAlignment="1" applyProtection="1">
      <alignment vertical="center"/>
      <protection hidden="1"/>
    </xf>
    <xf numFmtId="0" fontId="11" fillId="13" borderId="0" xfId="0" applyFont="1" applyFill="1" applyBorder="1" applyAlignment="1" applyProtection="1">
      <alignment vertical="center"/>
      <protection hidden="1"/>
    </xf>
    <xf numFmtId="0" fontId="22" fillId="0" borderId="0" xfId="0" applyFont="1" applyFill="1" applyBorder="1" applyProtection="1">
      <protection hidden="1"/>
    </xf>
    <xf numFmtId="0" fontId="7" fillId="13" borderId="0" xfId="0" applyFont="1" applyFill="1" applyBorder="1" applyAlignment="1" applyProtection="1">
      <alignment vertical="center" wrapText="1"/>
      <protection hidden="1"/>
    </xf>
    <xf numFmtId="0" fontId="19" fillId="0" borderId="2" xfId="0" applyFont="1" applyBorder="1" applyAlignment="1" applyProtection="1">
      <alignment vertical="top" wrapText="1"/>
      <protection hidden="1"/>
    </xf>
    <xf numFmtId="0" fontId="5" fillId="0" borderId="0" xfId="0" applyFont="1" applyProtection="1">
      <protection hidden="1"/>
    </xf>
    <xf numFmtId="0" fontId="4" fillId="0" borderId="0" xfId="0" applyFont="1" applyProtection="1">
      <protection hidden="1"/>
    </xf>
    <xf numFmtId="0" fontId="20" fillId="0" borderId="3" xfId="0" applyFont="1" applyBorder="1" applyAlignment="1" applyProtection="1">
      <alignment vertical="top" wrapText="1"/>
      <protection hidden="1"/>
    </xf>
    <xf numFmtId="0" fontId="5" fillId="0" borderId="4" xfId="0" applyFont="1" applyBorder="1" applyAlignment="1" applyProtection="1">
      <alignment horizontal="justify" vertical="top" wrapText="1"/>
      <protection hidden="1"/>
    </xf>
    <xf numFmtId="0" fontId="4" fillId="0" borderId="0" xfId="0" applyFont="1" applyAlignment="1" applyProtection="1">
      <alignment horizontal="justify" vertical="top" wrapText="1"/>
      <protection hidden="1"/>
    </xf>
    <xf numFmtId="0" fontId="17" fillId="0" borderId="0" xfId="0" applyFont="1" applyAlignment="1" applyProtection="1">
      <alignment horizontal="justify" vertical="top" wrapText="1"/>
      <protection hidden="1"/>
    </xf>
    <xf numFmtId="0" fontId="17" fillId="0" borderId="0" xfId="0" applyFont="1" applyAlignment="1" applyProtection="1">
      <alignment wrapText="1"/>
      <protection hidden="1"/>
    </xf>
    <xf numFmtId="0" fontId="17" fillId="0" borderId="0" xfId="0" applyFont="1" applyAlignment="1" applyProtection="1">
      <alignment horizontal="left" wrapText="1"/>
      <protection hidden="1"/>
    </xf>
    <xf numFmtId="0" fontId="5" fillId="0" borderId="0" xfId="0" applyFont="1" applyAlignment="1" applyProtection="1">
      <alignment horizontal="justify" vertical="top" wrapText="1"/>
      <protection hidden="1"/>
    </xf>
    <xf numFmtId="0" fontId="4" fillId="0" borderId="4" xfId="0" applyFont="1" applyBorder="1" applyAlignment="1" applyProtection="1">
      <alignment horizontal="justify" vertical="top" wrapText="1"/>
      <protection hidden="1"/>
    </xf>
    <xf numFmtId="0" fontId="17" fillId="0" borderId="5" xfId="0" applyFont="1" applyBorder="1" applyAlignment="1" applyProtection="1">
      <alignment horizontal="justify" vertical="top" wrapText="1"/>
      <protection hidden="1"/>
    </xf>
    <xf numFmtId="0" fontId="17" fillId="0" borderId="0" xfId="0" applyFont="1" applyBorder="1" applyAlignment="1" applyProtection="1">
      <alignment horizontal="justify" vertical="top" wrapText="1"/>
      <protection hidden="1"/>
    </xf>
    <xf numFmtId="0" fontId="17" fillId="0" borderId="5" xfId="0" applyFont="1" applyBorder="1" applyAlignment="1" applyProtection="1">
      <alignment wrapText="1"/>
      <protection hidden="1"/>
    </xf>
    <xf numFmtId="0" fontId="4" fillId="0" borderId="0" xfId="0" applyFont="1" applyAlignment="1" applyProtection="1">
      <alignment wrapText="1"/>
      <protection hidden="1"/>
    </xf>
    <xf numFmtId="0" fontId="5" fillId="0" borderId="0" xfId="0" applyFont="1" applyAlignment="1" applyProtection="1">
      <alignment horizontal="left" vertical="top" wrapText="1"/>
      <protection hidden="1"/>
    </xf>
    <xf numFmtId="0" fontId="5" fillId="0" borderId="0" xfId="0" applyFont="1" applyBorder="1" applyAlignment="1" applyProtection="1">
      <alignment horizontal="justify" vertical="top" wrapText="1"/>
      <protection hidden="1"/>
    </xf>
    <xf numFmtId="0" fontId="5" fillId="0" borderId="5" xfId="0" applyFont="1" applyBorder="1" applyAlignment="1" applyProtection="1">
      <alignment wrapText="1"/>
      <protection hidden="1"/>
    </xf>
    <xf numFmtId="0" fontId="5" fillId="0" borderId="0" xfId="0" applyFont="1" applyAlignment="1" applyProtection="1">
      <alignment horizontal="left" wrapText="1"/>
      <protection hidden="1"/>
    </xf>
    <xf numFmtId="0" fontId="5" fillId="0" borderId="0" xfId="0" applyFont="1" applyProtection="1">
      <protection locked="0" hidden="1"/>
    </xf>
    <xf numFmtId="0" fontId="4" fillId="0" borderId="0" xfId="0" applyFont="1" applyProtection="1">
      <protection locked="0" hidden="1"/>
    </xf>
    <xf numFmtId="14" fontId="0" fillId="11" borderId="0" xfId="0" applyNumberFormat="1" applyFill="1" applyAlignment="1">
      <alignment horizontal="center"/>
    </xf>
    <xf numFmtId="0" fontId="17" fillId="0" borderId="0" xfId="0" applyFont="1" applyAlignment="1" applyProtection="1">
      <alignment horizontal="left" vertical="top" wrapText="1"/>
      <protection hidden="1"/>
    </xf>
    <xf numFmtId="2" fontId="23" fillId="12" borderId="1" xfId="0" applyNumberFormat="1" applyFont="1" applyFill="1" applyBorder="1" applyAlignment="1" applyProtection="1">
      <alignment horizontal="center" vertical="top" wrapText="1"/>
    </xf>
    <xf numFmtId="0" fontId="0" fillId="0" borderId="0" xfId="0" applyProtection="1"/>
    <xf numFmtId="0" fontId="19" fillId="0" borderId="0" xfId="0" applyFont="1" applyProtection="1"/>
    <xf numFmtId="0" fontId="5" fillId="13" borderId="1" xfId="0" applyFont="1" applyFill="1" applyBorder="1" applyAlignment="1" applyProtection="1">
      <alignment horizontal="left" vertical="top" wrapText="1"/>
    </xf>
    <xf numFmtId="0" fontId="8" fillId="0" borderId="0" xfId="0" applyFont="1" applyAlignment="1">
      <alignment vertical="center"/>
    </xf>
    <xf numFmtId="0" fontId="0" fillId="0" borderId="0" xfId="0" applyAlignment="1">
      <alignment vertical="center"/>
    </xf>
    <xf numFmtId="0" fontId="19" fillId="0" borderId="0" xfId="0" applyFont="1" applyAlignment="1">
      <alignment vertical="center"/>
    </xf>
    <xf numFmtId="49" fontId="0" fillId="11" borderId="0" xfId="0" applyNumberFormat="1" applyFill="1" applyAlignment="1" applyProtection="1">
      <alignment vertical="center"/>
      <protection locked="0"/>
    </xf>
    <xf numFmtId="0" fontId="11" fillId="0" borderId="0" xfId="0" applyFont="1" applyAlignment="1">
      <alignment vertical="center"/>
    </xf>
    <xf numFmtId="0" fontId="4" fillId="0" borderId="0" xfId="0" applyFont="1" applyFill="1" applyBorder="1" applyAlignment="1" applyProtection="1">
      <alignment horizontal="center" vertical="center"/>
      <protection hidden="1"/>
    </xf>
    <xf numFmtId="0" fontId="26" fillId="0" borderId="0" xfId="0" applyFont="1" applyBorder="1" applyAlignment="1">
      <alignment vertical="center" wrapText="1"/>
    </xf>
    <xf numFmtId="0" fontId="26" fillId="0" borderId="0" xfId="0" applyFont="1" applyFill="1" applyBorder="1" applyProtection="1">
      <protection hidden="1"/>
    </xf>
    <xf numFmtId="0" fontId="5" fillId="0" borderId="3" xfId="0" applyFont="1" applyBorder="1" applyAlignment="1">
      <alignment vertical="top" wrapText="1"/>
    </xf>
    <xf numFmtId="0" fontId="5" fillId="0" borderId="0" xfId="0" applyFont="1" applyAlignment="1">
      <alignment horizontal="justify" vertical="top" wrapText="1"/>
    </xf>
    <xf numFmtId="0" fontId="17" fillId="0" borderId="0" xfId="0" applyFont="1" applyAlignment="1">
      <alignment horizontal="justify" vertical="top" wrapText="1"/>
    </xf>
    <xf numFmtId="0" fontId="26" fillId="0" borderId="0" xfId="0" applyFont="1" applyFill="1" applyBorder="1" applyAlignment="1" applyProtection="1">
      <alignment horizontal="center" vertical="center"/>
      <protection hidden="1"/>
    </xf>
    <xf numFmtId="0" fontId="26" fillId="0" borderId="0" xfId="0" applyFont="1" applyFill="1" applyBorder="1" applyAlignment="1" applyProtection="1">
      <alignment wrapText="1"/>
      <protection hidden="1"/>
    </xf>
    <xf numFmtId="0" fontId="26" fillId="0" borderId="0" xfId="0" applyFont="1" applyFill="1" applyBorder="1" applyAlignment="1" applyProtection="1">
      <alignment wrapText="1"/>
    </xf>
    <xf numFmtId="0" fontId="11" fillId="0" borderId="0" xfId="0" applyFont="1" applyFill="1" applyBorder="1" applyProtection="1">
      <protection hidden="1"/>
    </xf>
    <xf numFmtId="0" fontId="18" fillId="0" borderId="0" xfId="0" applyFont="1" applyFill="1" applyBorder="1" applyAlignment="1" applyProtection="1">
      <alignment horizontal="center" vertical="center"/>
      <protection hidden="1"/>
    </xf>
    <xf numFmtId="0" fontId="26" fillId="0" borderId="0" xfId="0" applyFont="1" applyFill="1" applyBorder="1" applyAlignment="1" applyProtection="1">
      <alignment vertical="center" wrapText="1"/>
      <protection hidden="1"/>
    </xf>
    <xf numFmtId="0" fontId="26" fillId="0" borderId="0" xfId="0" applyFont="1" applyBorder="1" applyAlignment="1">
      <alignment horizontal="left" vertical="center" wrapText="1"/>
    </xf>
    <xf numFmtId="0" fontId="26" fillId="0" borderId="0" xfId="0" applyFont="1" applyBorder="1" applyAlignment="1">
      <alignment horizontal="center" vertical="center" wrapText="1"/>
    </xf>
    <xf numFmtId="0" fontId="4" fillId="0" borderId="0" xfId="0" applyFont="1" applyAlignment="1" applyProtection="1">
      <alignment horizontal="left"/>
      <protection locked="0" hidden="1"/>
    </xf>
    <xf numFmtId="0" fontId="4" fillId="0" borderId="4" xfId="0" applyFont="1" applyBorder="1" applyAlignment="1" applyProtection="1">
      <alignment horizontal="left" vertical="top" wrapText="1"/>
      <protection hidden="1"/>
    </xf>
    <xf numFmtId="0" fontId="17" fillId="0" borderId="5" xfId="0" applyFont="1" applyBorder="1" applyAlignment="1" applyProtection="1">
      <alignment horizontal="left" vertical="top" wrapText="1"/>
      <protection hidden="1"/>
    </xf>
    <xf numFmtId="0" fontId="4" fillId="0" borderId="0" xfId="0" applyFont="1" applyAlignment="1" applyProtection="1">
      <alignment horizontal="left" vertical="top" wrapText="1"/>
      <protection hidden="1"/>
    </xf>
    <xf numFmtId="0" fontId="4" fillId="0" borderId="0" xfId="0" applyFont="1" applyAlignment="1" applyProtection="1">
      <alignment horizontal="left"/>
      <protection hidden="1"/>
    </xf>
    <xf numFmtId="0" fontId="5" fillId="0" borderId="0" xfId="0" applyFont="1"/>
    <xf numFmtId="0" fontId="7" fillId="13" borderId="0" xfId="0" applyFont="1" applyFill="1" applyBorder="1" applyProtection="1">
      <protection hidden="1"/>
    </xf>
    <xf numFmtId="49" fontId="26" fillId="11" borderId="0" xfId="0" applyNumberFormat="1" applyFont="1" applyFill="1" applyBorder="1" applyAlignment="1" applyProtection="1">
      <alignment vertical="center"/>
      <protection locked="0" hidden="1"/>
    </xf>
    <xf numFmtId="0" fontId="9" fillId="0" borderId="0" xfId="0" applyFont="1" applyFill="1" applyBorder="1" applyAlignment="1" applyProtection="1">
      <alignment vertical="center"/>
      <protection hidden="1"/>
    </xf>
    <xf numFmtId="0" fontId="5" fillId="0" borderId="0" xfId="0" applyFont="1" applyBorder="1" applyAlignment="1" applyProtection="1">
      <alignment wrapText="1"/>
      <protection hidden="1"/>
    </xf>
    <xf numFmtId="0" fontId="4" fillId="0" borderId="0" xfId="0" applyFont="1" applyAlignment="1">
      <alignment horizontal="left"/>
    </xf>
    <xf numFmtId="0" fontId="5" fillId="0" borderId="0" xfId="0" applyFont="1" applyAlignment="1">
      <alignment horizontal="left" vertical="top" wrapText="1"/>
    </xf>
    <xf numFmtId="0" fontId="4" fillId="0" borderId="0" xfId="0" applyFont="1" applyAlignment="1">
      <alignment horizontal="left" vertical="top" wrapText="1"/>
    </xf>
    <xf numFmtId="0" fontId="0" fillId="12" borderId="0" xfId="0" applyFill="1" applyBorder="1"/>
    <xf numFmtId="0" fontId="20" fillId="12" borderId="0" xfId="0" applyFont="1" applyFill="1" applyBorder="1" applyProtection="1">
      <protection hidden="1"/>
    </xf>
    <xf numFmtId="0" fontId="25" fillId="0" borderId="0" xfId="0" applyFont="1" applyAlignment="1">
      <alignment horizontal="left" vertical="center" wrapText="1"/>
    </xf>
    <xf numFmtId="0" fontId="25" fillId="0" borderId="0" xfId="0" applyFont="1" applyAlignment="1">
      <alignment horizontal="left" vertical="center"/>
    </xf>
    <xf numFmtId="49" fontId="1" fillId="11" borderId="0" xfId="19" applyNumberFormat="1" applyFont="1" applyFill="1" applyAlignment="1" applyProtection="1">
      <alignment vertical="center"/>
      <protection locked="0"/>
    </xf>
    <xf numFmtId="0" fontId="18" fillId="0" borderId="0" xfId="0" applyFont="1" applyProtection="1">
      <protection hidden="1"/>
    </xf>
    <xf numFmtId="0" fontId="5" fillId="0" borderId="0" xfId="0" applyFont="1" applyFill="1" applyAlignment="1" applyProtection="1">
      <alignment horizontal="justify" vertical="top" wrapText="1"/>
      <protection hidden="1"/>
    </xf>
    <xf numFmtId="0" fontId="26" fillId="0" borderId="0" xfId="0" applyFont="1" applyFill="1" applyBorder="1" applyAlignment="1">
      <alignment vertical="center" wrapText="1"/>
    </xf>
    <xf numFmtId="0" fontId="4" fillId="0" borderId="0" xfId="0" applyFont="1" applyFill="1" applyProtection="1">
      <protection hidden="1"/>
    </xf>
    <xf numFmtId="0" fontId="5" fillId="0" borderId="0" xfId="0" applyFont="1" applyFill="1" applyAlignment="1" applyProtection="1">
      <alignment horizontal="left" vertical="top" wrapText="1"/>
      <protection hidden="1"/>
    </xf>
    <xf numFmtId="0" fontId="4" fillId="0" borderId="0" xfId="21" applyFont="1" applyProtection="1">
      <protection hidden="1"/>
    </xf>
    <xf numFmtId="0" fontId="4" fillId="0" borderId="0" xfId="21" applyFont="1" applyProtection="1">
      <protection locked="0" hidden="1"/>
    </xf>
    <xf numFmtId="0" fontId="4" fillId="0" borderId="4" xfId="21" applyFont="1" applyBorder="1" applyAlignment="1" applyProtection="1">
      <alignment horizontal="justify" vertical="top" wrapText="1"/>
      <protection hidden="1"/>
    </xf>
    <xf numFmtId="0" fontId="4" fillId="0" borderId="0" xfId="21" applyFont="1" applyAlignment="1" applyProtection="1">
      <alignment horizontal="justify" vertical="top" wrapText="1"/>
      <protection hidden="1"/>
    </xf>
    <xf numFmtId="0" fontId="5" fillId="0" borderId="5" xfId="21" applyFont="1" applyBorder="1" applyAlignment="1" applyProtection="1">
      <alignment wrapText="1"/>
      <protection hidden="1"/>
    </xf>
    <xf numFmtId="0" fontId="5" fillId="0" borderId="0" xfId="21" applyFont="1" applyProtection="1">
      <protection hidden="1"/>
    </xf>
    <xf numFmtId="0" fontId="5" fillId="0" borderId="0" xfId="21" applyFont="1" applyAlignment="1" applyProtection="1">
      <alignment horizontal="justify" vertical="top" wrapText="1"/>
      <protection hidden="1"/>
    </xf>
    <xf numFmtId="0" fontId="5" fillId="0" borderId="0" xfId="21" applyFont="1" applyBorder="1" applyAlignment="1" applyProtection="1">
      <alignment wrapText="1"/>
      <protection hidden="1"/>
    </xf>
    <xf numFmtId="0" fontId="26" fillId="0" borderId="0" xfId="0" applyFont="1" applyFill="1" applyBorder="1" applyAlignment="1" applyProtection="1">
      <alignment horizontal="left" vertical="center" wrapText="1"/>
      <protection hidden="1"/>
    </xf>
    <xf numFmtId="0" fontId="0" fillId="0" borderId="0" xfId="0" applyProtection="1">
      <protection locked="0"/>
    </xf>
    <xf numFmtId="0" fontId="0" fillId="0" borderId="0" xfId="0" applyProtection="1">
      <protection locked="0" hidden="1"/>
    </xf>
    <xf numFmtId="0" fontId="19" fillId="0" borderId="0" xfId="0" applyFont="1"/>
    <xf numFmtId="0" fontId="0" fillId="0" borderId="0" xfId="0" applyFill="1"/>
    <xf numFmtId="0" fontId="11" fillId="14" borderId="0" xfId="0" applyFont="1" applyFill="1" applyBorder="1" applyAlignment="1" applyProtection="1">
      <alignment vertical="center"/>
      <protection hidden="1"/>
    </xf>
    <xf numFmtId="0" fontId="22" fillId="0" borderId="0" xfId="0" applyFont="1" applyFill="1" applyBorder="1" applyAlignment="1" applyProtection="1">
      <alignment vertical="center"/>
      <protection hidden="1"/>
    </xf>
    <xf numFmtId="0" fontId="0" fillId="14" borderId="0" xfId="0" applyFill="1" applyBorder="1" applyAlignment="1" applyProtection="1">
      <alignment vertical="center"/>
      <protection hidden="1"/>
    </xf>
    <xf numFmtId="0" fontId="8" fillId="14" borderId="0" xfId="0" applyFont="1" applyFill="1" applyBorder="1" applyAlignment="1" applyProtection="1">
      <alignment vertical="center" wrapText="1"/>
      <protection hidden="1"/>
    </xf>
    <xf numFmtId="0" fontId="9" fillId="14" borderId="0" xfId="0" applyFont="1" applyFill="1" applyBorder="1" applyAlignment="1" applyProtection="1">
      <alignment vertical="center"/>
      <protection hidden="1"/>
    </xf>
    <xf numFmtId="0" fontId="8" fillId="0" borderId="0" xfId="0" applyFont="1" applyFill="1" applyBorder="1" applyAlignment="1" applyProtection="1">
      <alignment vertical="center" wrapText="1"/>
      <protection hidden="1"/>
    </xf>
    <xf numFmtId="0" fontId="0" fillId="0" borderId="0" xfId="0" applyFill="1" applyBorder="1" applyAlignment="1" applyProtection="1">
      <alignment horizontal="left" vertical="center"/>
      <protection locked="0" hidden="1"/>
    </xf>
    <xf numFmtId="0" fontId="18" fillId="0" borderId="0" xfId="0" applyNumberFormat="1" applyFont="1" applyFill="1" applyBorder="1" applyAlignment="1" applyProtection="1">
      <alignment horizontal="center" vertical="center"/>
      <protection hidden="1"/>
    </xf>
    <xf numFmtId="0" fontId="17" fillId="0" borderId="0" xfId="0" applyFont="1" applyAlignment="1">
      <alignment horizontal="left" vertical="top" wrapText="1"/>
    </xf>
    <xf numFmtId="0" fontId="4" fillId="0" borderId="0" xfId="0" applyFont="1" applyAlignment="1" applyProtection="1">
      <alignment horizontal="left" wrapText="1"/>
      <protection hidden="1"/>
    </xf>
    <xf numFmtId="49" fontId="4" fillId="11" borderId="0" xfId="0" applyNumberFormat="1" applyFont="1" applyFill="1" applyBorder="1" applyProtection="1">
      <protection locked="0"/>
    </xf>
    <xf numFmtId="49" fontId="26" fillId="11" borderId="0" xfId="0" applyNumberFormat="1" applyFont="1" applyFill="1" applyBorder="1" applyAlignment="1" applyProtection="1">
      <alignment vertical="center"/>
      <protection locked="0"/>
    </xf>
    <xf numFmtId="0" fontId="5" fillId="12" borderId="0" xfId="21" applyFill="1" applyBorder="1"/>
    <xf numFmtId="0" fontId="4" fillId="0" borderId="0" xfId="0" applyFont="1" applyAlignment="1" applyProtection="1">
      <alignment horizontal="left" vertical="top"/>
      <protection hidden="1"/>
    </xf>
    <xf numFmtId="0" fontId="4" fillId="0" borderId="0" xfId="0" applyFont="1" applyAlignment="1" applyProtection="1">
      <alignment horizontal="justify" vertical="top"/>
      <protection hidden="1"/>
    </xf>
    <xf numFmtId="0" fontId="5" fillId="0" borderId="6" xfId="0" applyFont="1" applyBorder="1" applyAlignment="1" applyProtection="1">
      <alignment horizontal="left" wrapText="1"/>
    </xf>
    <xf numFmtId="0" fontId="5" fillId="0" borderId="6" xfId="0" applyFont="1" applyBorder="1" applyAlignment="1" applyProtection="1">
      <alignment horizontal="left"/>
    </xf>
    <xf numFmtId="0" fontId="8" fillId="0" borderId="0" xfId="0" applyFont="1" applyAlignment="1" applyProtection="1">
      <alignment horizontal="left" wrapText="1"/>
    </xf>
    <xf numFmtId="0" fontId="8" fillId="0" borderId="0" xfId="0" applyFont="1" applyAlignment="1" applyProtection="1">
      <alignment horizontal="left"/>
    </xf>
    <xf numFmtId="0" fontId="5" fillId="0" borderId="0" xfId="0" applyFont="1" applyFill="1" applyAlignment="1" applyProtection="1">
      <alignment horizontal="left" wrapText="1"/>
    </xf>
    <xf numFmtId="0" fontId="5" fillId="0" borderId="0" xfId="0" applyFont="1" applyAlignment="1" applyProtection="1">
      <alignment horizontal="left" wrapText="1"/>
    </xf>
    <xf numFmtId="0" fontId="5" fillId="0" borderId="0" xfId="0" applyFont="1" applyAlignment="1" applyProtection="1">
      <alignment horizontal="left"/>
    </xf>
    <xf numFmtId="0" fontId="5" fillId="0" borderId="0" xfId="0" applyFont="1" applyFill="1" applyAlignment="1" applyProtection="1">
      <alignment horizontal="left"/>
    </xf>
    <xf numFmtId="0" fontId="9" fillId="0" borderId="0" xfId="0" applyFont="1" applyAlignment="1" applyProtection="1">
      <alignment horizontal="left" wrapText="1"/>
    </xf>
    <xf numFmtId="0" fontId="4" fillId="12" borderId="0" xfId="0" applyFont="1" applyFill="1" applyAlignment="1" applyProtection="1">
      <alignment horizontal="left" wrapText="1"/>
    </xf>
    <xf numFmtId="0" fontId="4" fillId="12" borderId="0" xfId="0" applyFont="1" applyFill="1" applyAlignment="1" applyProtection="1">
      <alignment horizontal="left"/>
    </xf>
    <xf numFmtId="0" fontId="8" fillId="12" borderId="6" xfId="0" applyFont="1" applyFill="1" applyBorder="1" applyAlignment="1" applyProtection="1">
      <alignment horizontal="left" wrapText="1"/>
    </xf>
    <xf numFmtId="0" fontId="4" fillId="12" borderId="6" xfId="0" applyFont="1" applyFill="1" applyBorder="1" applyAlignment="1" applyProtection="1">
      <alignment horizontal="left"/>
    </xf>
    <xf numFmtId="0" fontId="4" fillId="12" borderId="0" xfId="0" applyFont="1" applyFill="1" applyBorder="1" applyAlignment="1" applyProtection="1">
      <alignment horizontal="left"/>
    </xf>
    <xf numFmtId="0" fontId="4" fillId="0" borderId="0" xfId="0" applyFont="1" applyFill="1" applyAlignment="1" applyProtection="1">
      <alignment horizontal="left" wrapText="1"/>
    </xf>
    <xf numFmtId="0" fontId="8" fillId="12" borderId="0" xfId="0" applyFont="1" applyFill="1" applyAlignment="1" applyProtection="1">
      <alignment horizontal="left"/>
    </xf>
    <xf numFmtId="0" fontId="8" fillId="12" borderId="0" xfId="0" applyFont="1" applyFill="1" applyAlignment="1" applyProtection="1">
      <alignment horizontal="left" wrapText="1"/>
    </xf>
    <xf numFmtId="0" fontId="4" fillId="0" borderId="0" xfId="0" applyFont="1" applyFill="1" applyAlignment="1" applyProtection="1">
      <alignment horizontal="left"/>
    </xf>
    <xf numFmtId="0" fontId="14" fillId="12" borderId="0" xfId="0" applyFont="1" applyFill="1" applyAlignment="1" applyProtection="1">
      <alignment horizontal="left" wrapText="1"/>
    </xf>
    <xf numFmtId="0" fontId="4" fillId="0" borderId="0" xfId="0" applyFont="1" applyAlignment="1">
      <alignment horizontal="left"/>
    </xf>
    <xf numFmtId="0" fontId="4" fillId="0" borderId="0" xfId="0" applyFont="1" applyAlignment="1">
      <alignment horizontal="left" wrapText="1"/>
    </xf>
    <xf numFmtId="0" fontId="9" fillId="0" borderId="0" xfId="21" applyFont="1" applyAlignment="1">
      <alignment horizontal="left"/>
    </xf>
    <xf numFmtId="0" fontId="5" fillId="12" borderId="0" xfId="21" applyFont="1" applyFill="1" applyBorder="1" applyAlignment="1">
      <alignment horizontal="left" wrapText="1"/>
    </xf>
    <xf numFmtId="0" fontId="5" fillId="12" borderId="0" xfId="21" applyFill="1" applyBorder="1" applyAlignment="1">
      <alignment horizontal="left" wrapText="1"/>
    </xf>
    <xf numFmtId="0" fontId="25" fillId="0" borderId="0" xfId="0" applyFont="1" applyAlignment="1">
      <alignment horizontal="left" vertical="center" wrapText="1"/>
    </xf>
    <xf numFmtId="0" fontId="25" fillId="0" borderId="0" xfId="0" applyFont="1" applyAlignment="1">
      <alignment horizontal="left" vertical="center"/>
    </xf>
    <xf numFmtId="0" fontId="0" fillId="0" borderId="0" xfId="0" applyAlignment="1">
      <alignment horizontal="left" vertical="center"/>
    </xf>
    <xf numFmtId="0" fontId="11" fillId="0" borderId="0" xfId="0" applyFont="1" applyAlignment="1">
      <alignment horizontal="left" vertical="center" wrapText="1"/>
    </xf>
    <xf numFmtId="0" fontId="11" fillId="0" borderId="0" xfId="0" applyFont="1" applyAlignment="1">
      <alignment horizontal="left" vertical="center"/>
    </xf>
    <xf numFmtId="0" fontId="0" fillId="0" borderId="0" xfId="0" applyFill="1" applyBorder="1" applyAlignment="1" applyProtection="1">
      <alignment horizontal="left" vertical="center" wrapText="1"/>
      <protection hidden="1"/>
    </xf>
    <xf numFmtId="0" fontId="4" fillId="0" borderId="0" xfId="0" applyFont="1" applyFill="1" applyBorder="1" applyAlignment="1" applyProtection="1">
      <alignment horizontal="left" vertical="center"/>
      <protection hidden="1"/>
    </xf>
    <xf numFmtId="0" fontId="7" fillId="0" borderId="0" xfId="0" applyFont="1" applyFill="1" applyBorder="1" applyAlignment="1" applyProtection="1">
      <alignment horizontal="left" vertical="center"/>
      <protection hidden="1"/>
    </xf>
    <xf numFmtId="0" fontId="20" fillId="0" borderId="0" xfId="0" applyFont="1" applyFill="1" applyBorder="1" applyAlignment="1" applyProtection="1">
      <alignment horizontal="left" vertical="center" wrapText="1"/>
      <protection hidden="1"/>
    </xf>
    <xf numFmtId="0" fontId="4" fillId="0" borderId="0" xfId="0" applyFont="1" applyFill="1" applyBorder="1" applyAlignment="1" applyProtection="1">
      <alignment horizontal="left" vertical="center" wrapText="1"/>
      <protection hidden="1"/>
    </xf>
    <xf numFmtId="0" fontId="5" fillId="13" borderId="0" xfId="0" applyFont="1" applyFill="1" applyBorder="1" applyAlignment="1" applyProtection="1">
      <alignment vertical="center" wrapText="1"/>
      <protection locked="0"/>
    </xf>
    <xf numFmtId="0" fontId="5" fillId="13" borderId="0" xfId="0" applyFont="1" applyFill="1" applyBorder="1" applyAlignment="1" applyProtection="1">
      <alignment vertical="center" wrapText="1"/>
      <protection locked="0" hidden="1"/>
    </xf>
    <xf numFmtId="0" fontId="0" fillId="13" borderId="0" xfId="0" applyFill="1" applyBorder="1" applyAlignment="1" applyProtection="1">
      <alignment horizontal="center"/>
      <protection hidden="1"/>
    </xf>
    <xf numFmtId="0" fontId="4" fillId="0" borderId="0" xfId="0" applyFont="1" applyFill="1" applyBorder="1" applyAlignment="1" applyProtection="1">
      <alignment horizontal="left" vertical="top" wrapText="1"/>
      <protection hidden="1"/>
    </xf>
    <xf numFmtId="0" fontId="4" fillId="0" borderId="0" xfId="0" applyFont="1" applyFill="1" applyBorder="1" applyAlignment="1" applyProtection="1">
      <alignment horizontal="left" vertical="top"/>
      <protection hidden="1"/>
    </xf>
    <xf numFmtId="0" fontId="23" fillId="0" borderId="0" xfId="0" applyFont="1" applyFill="1" applyBorder="1" applyAlignment="1" applyProtection="1">
      <alignment horizontal="left" vertical="center"/>
      <protection hidden="1"/>
    </xf>
    <xf numFmtId="0" fontId="9" fillId="0" borderId="0" xfId="0" applyFont="1" applyFill="1" applyBorder="1" applyAlignment="1" applyProtection="1">
      <alignment horizontal="left" vertical="center"/>
      <protection hidden="1"/>
    </xf>
    <xf numFmtId="0" fontId="0" fillId="13" borderId="0" xfId="0" applyFill="1" applyBorder="1" applyAlignment="1" applyProtection="1">
      <alignment vertical="center" wrapText="1"/>
      <protection locked="0"/>
    </xf>
    <xf numFmtId="0" fontId="0" fillId="13" borderId="0" xfId="0" applyFill="1" applyBorder="1" applyAlignment="1" applyProtection="1">
      <alignment horizontal="left"/>
      <protection hidden="1"/>
    </xf>
    <xf numFmtId="0" fontId="4" fillId="13" borderId="0" xfId="0" applyFont="1" applyFill="1" applyBorder="1" applyAlignment="1" applyProtection="1">
      <alignment vertical="center" wrapText="1"/>
      <protection locked="0"/>
    </xf>
    <xf numFmtId="0" fontId="0" fillId="13" borderId="0" xfId="0" applyNumberFormat="1" applyFill="1" applyBorder="1" applyAlignment="1" applyProtection="1">
      <alignment vertical="center" wrapText="1"/>
      <protection locked="0"/>
    </xf>
    <xf numFmtId="0" fontId="0" fillId="13" borderId="0" xfId="0" applyFill="1" applyBorder="1" applyAlignment="1" applyProtection="1">
      <alignment horizontal="left" vertical="center"/>
      <protection locked="0" hidden="1"/>
    </xf>
    <xf numFmtId="0" fontId="0" fillId="13" borderId="0" xfId="0" applyFill="1" applyBorder="1" applyAlignment="1" applyProtection="1">
      <alignment horizontal="left"/>
      <protection locked="0" hidden="1"/>
    </xf>
    <xf numFmtId="0" fontId="0" fillId="14" borderId="0" xfId="0" applyFill="1" applyBorder="1" applyAlignment="1" applyProtection="1">
      <alignment horizontal="center" vertical="center"/>
      <protection locked="0"/>
    </xf>
    <xf numFmtId="0" fontId="0" fillId="14" borderId="0" xfId="0" applyFill="1" applyBorder="1" applyAlignment="1" applyProtection="1">
      <alignment horizontal="left" vertical="center"/>
      <protection locked="0"/>
    </xf>
    <xf numFmtId="0" fontId="0" fillId="13" borderId="0" xfId="0" applyFill="1" applyBorder="1" applyAlignment="1" applyProtection="1">
      <alignment horizontal="left" vertical="center" wrapText="1"/>
      <protection locked="0" hidden="1"/>
    </xf>
    <xf numFmtId="0" fontId="4" fillId="11" borderId="0" xfId="0" applyFont="1" applyFill="1" applyAlignment="1" applyProtection="1">
      <alignment horizontal="left"/>
      <protection locked="0"/>
    </xf>
  </cellXfs>
  <cellStyles count="23">
    <cellStyle name="20% - Akzent1" xfId="1"/>
    <cellStyle name="20% - Akzent2" xfId="2"/>
    <cellStyle name="20% - Akzent3" xfId="3"/>
    <cellStyle name="20% - Akzent4" xfId="4"/>
    <cellStyle name="20% - Akzent5" xfId="5"/>
    <cellStyle name="20% - Akzent6" xfId="6"/>
    <cellStyle name="40% - Akzent1" xfId="7"/>
    <cellStyle name="40% - Akzent2" xfId="8"/>
    <cellStyle name="40% - Akzent3" xfId="9"/>
    <cellStyle name="40% - Akzent4" xfId="10"/>
    <cellStyle name="40% - Akzent5" xfId="11"/>
    <cellStyle name="40% - Akzent6" xfId="12"/>
    <cellStyle name="60% - Akzent1" xfId="13"/>
    <cellStyle name="60% - Akzent2" xfId="14"/>
    <cellStyle name="60% - Akzent3" xfId="15"/>
    <cellStyle name="60% - Akzent4" xfId="16"/>
    <cellStyle name="60% - Akzent5" xfId="17"/>
    <cellStyle name="60% - Akzent6" xfId="18"/>
    <cellStyle name="Hyperlink" xfId="19" builtinId="8"/>
    <cellStyle name="Hyperlink 2" xfId="20"/>
    <cellStyle name="Standard" xfId="0" builtinId="0"/>
    <cellStyle name="Standard 2" xfId="21"/>
    <cellStyle name="Standard 3" xfId="22"/>
  </cellStyles>
  <dxfs count="38">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ont>
        <condense val="0"/>
        <extend val="0"/>
        <color indexed="9"/>
      </font>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ont>
        <condense val="0"/>
        <extend val="0"/>
        <color auto="1"/>
      </font>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ill>
        <patternFill>
          <bgColor indexed="43"/>
        </patternFill>
      </fill>
    </dxf>
    <dxf>
      <fill>
        <patternFill>
          <bgColor indexed="43"/>
        </patternFill>
      </fill>
    </dxf>
    <dxf>
      <fill>
        <patternFill>
          <bgColor indexed="43"/>
        </patternFill>
      </fill>
    </dxf>
    <dxf>
      <font>
        <condense val="0"/>
        <extend val="0"/>
        <color indexed="9"/>
      </font>
    </dxf>
    <dxf>
      <font>
        <condense val="0"/>
        <extend val="0"/>
        <color indexed="9"/>
      </font>
    </dxf>
    <dxf>
      <font>
        <condense val="0"/>
        <extend val="0"/>
        <color indexed="9"/>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1"/>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externalLink" Target="externalLinks/externalLink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2.xml"/><Relationship Id="rId38"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1.xml"/><Relationship Id="rId37"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theme" Target="theme/theme1.xml"/><Relationship Id="rId8" Type="http://schemas.openxmlformats.org/officeDocument/2006/relationships/worksheet" Target="worksheets/sheet8.xml"/><Relationship Id="rId3" Type="http://schemas.openxmlformats.org/officeDocument/2006/relationships/worksheet" Target="worksheets/sheet3.xml"/></Relationships>
</file>

<file path=xl/ctrlProps/ctrlProp1.xml><?xml version="1.0" encoding="utf-8"?>
<formControlPr xmlns="http://schemas.microsoft.com/office/spreadsheetml/2009/9/main" objectType="Drop" dropLines="30" dropStyle="combo" dx="20" fmlaLink="Acetat!$B$1" fmlaRange="Acetat!$B$3:$B$13" sel="11" val="0"/>
</file>

<file path=xl/ctrlProps/ctrlProp2.xml><?xml version="1.0" encoding="utf-8"?>
<formControlPr xmlns="http://schemas.microsoft.com/office/spreadsheetml/2009/9/main" objectType="Drop" dropLines="30" dropStyle="combo" dx="20" fmlaLink="Lactose!$B$1" fmlaRange="Lactose!$B$3:$B$21" sel="19" val="0"/>
</file>

<file path=xl/ctrlProps/ctrlProp3.xml><?xml version="1.0" encoding="utf-8"?>
<formControlPr xmlns="http://schemas.microsoft.com/office/spreadsheetml/2009/9/main" objectType="Drop" dropLines="30" dropStyle="combo" dx="20" fmlaLink="Nitrit!$B$1" fmlaRange="Nitrit!$B$3:$B$21" sel="19" val="0"/>
</file>

<file path=xl/ctrlProps/ctrlProp4.xml><?xml version="1.0" encoding="utf-8"?>
<formControlPr xmlns="http://schemas.microsoft.com/office/spreadsheetml/2009/9/main" objectType="Drop" dropLines="50" dropStyle="combo" dx="20" fmlaLink="Nitrat!$B$1" fmlaRange="Nitrat!$B$3:$B$21" sel="19" val="0"/>
</file>

<file path=xl/ctrlProps/ctrlProp5.xml><?xml version="1.0" encoding="utf-8"?>
<formControlPr xmlns="http://schemas.microsoft.com/office/spreadsheetml/2009/9/main" objectType="Drop" dropLines="30" dropStyle="combo" dx="20" fmlaLink="Glutaminsre!$B$1" fmlaRange="Glutaminsre!$B$3:$B$17" sel="15" val="0"/>
</file>

<file path=xl/ctrlProps/ctrlProp6.xml><?xml version="1.0" encoding="utf-8"?>
<formControlPr xmlns="http://schemas.microsoft.com/office/spreadsheetml/2009/9/main" objectType="Drop" dropLines="30" dropStyle="combo" dx="20" fmlaLink="Ascorbinsäure!$B$1" fmlaRange="Ascorbinsäure!$B$3:$B$25" sel="23" val="0"/>
</file>

<file path=xl/ctrlProps/ctrlProp7.xml><?xml version="1.0" encoding="utf-8"?>
<formControlPr xmlns="http://schemas.microsoft.com/office/spreadsheetml/2009/9/main" objectType="Drop" dropLines="30" dropStyle="combo" dx="20" fmlaLink="Isoascorbinsäure!$B$1" fmlaRange="Isoascorbinsäure!$B$3:$B$12" sel="10" val="0"/>
</file>

<file path=xl/ctrlProps/ctrlProp8.xml><?xml version="1.0" encoding="utf-8"?>
<formControlPr xmlns="http://schemas.microsoft.com/office/spreadsheetml/2009/9/main" objectType="Drop" dropLines="15" dropStyle="combo" dx="20" fmlaLink="Teilnehmerdaten!$D$4" fmlaRange="Teilnehmerdaten!$G$5:$G$6" sel="2" val="0"/>
</file>

<file path=xl/ctrlProps/ctrlProp9.xml><?xml version="1.0" encoding="utf-8"?>
<formControlPr xmlns="http://schemas.microsoft.com/office/spreadsheetml/2009/9/main" objectType="Drop" dropLines="25" dropStyle="combo" dx="20" fmlaLink="Citrat!$B$1" fmlaRange="Citrat!$B$3:$B$12" sel="10" val="0"/>
</file>

<file path=xl/ctrlProps/ctrlProp10.xml><?xml version="1.0" encoding="utf-8"?>
<formControlPr xmlns="http://schemas.microsoft.com/office/spreadsheetml/2009/9/main" objectType="Drop" dropStyle="combo" dx="20" fmlaLink="Ca!$B$2" fmlaRange="Ca!$B$3:$B$10" sel="8" val="0"/>
</file>

<file path=xl/ctrlProps/ctrlProp11.xml><?xml version="1.0" encoding="utf-8"?>
<formControlPr xmlns="http://schemas.microsoft.com/office/spreadsheetml/2009/9/main" objectType="Drop" dropLines="20" dropStyle="combo" dx="20" fmlaLink="Ca!$B$13" fmlaRange="Ca!$B$14:$B$24" sel="11" val="0"/>
</file>

<file path=xl/ctrlProps/ctrlProp12.xml><?xml version="1.0" encoding="utf-8"?>
<formControlPr xmlns="http://schemas.microsoft.com/office/spreadsheetml/2009/9/main" objectType="Drop" dropStyle="combo" dx="20" fmlaLink="Ca!$B$27" fmlaRange="Ca!$B$28:$B$33" sel="6" val="0"/>
</file>

<file path=xl/ctrlProps/ctrlProp13.xml><?xml version="1.0" encoding="utf-8"?>
<formControlPr xmlns="http://schemas.microsoft.com/office/spreadsheetml/2009/9/main" objectType="Drop" dropStyle="combo" dx="20" fmlaLink="Ca!$C$27" fmlaRange="Ca!$C$28:$C$33" sel="6" val="0"/>
</file>

<file path=xl/ctrlProps/ctrlProp14.xml><?xml version="1.0" encoding="utf-8"?>
<formControlPr xmlns="http://schemas.microsoft.com/office/spreadsheetml/2009/9/main" objectType="Drop" dropStyle="combo" dx="20" fmlaLink="Ca!$B$36" fmlaRange="Ca!$B$37:$B$40" sel="4" val="0"/>
</file>

<file path=xl/ctrlProps/ctrlProp15.xml><?xml version="1.0" encoding="utf-8"?>
<formControlPr xmlns="http://schemas.microsoft.com/office/spreadsheetml/2009/9/main" objectType="Drop" dropLines="30" dropStyle="combo" dx="20" fmlaLink="Ca!$B$43" fmlaRange="Ca!$B$44:$B$63" sel="20" val="0"/>
</file>

<file path=xl/ctrlProps/ctrlProp16.xml><?xml version="1.0" encoding="utf-8"?>
<formControlPr xmlns="http://schemas.microsoft.com/office/spreadsheetml/2009/9/main" objectType="Drop" dropLines="30" dropStyle="combo" dx="20" fmlaLink="Ca!$B$66" fmlaRange="Ca!$B$67:$B$97" sel="31" val="0"/>
</file>

<file path=xl/ctrlProps/ctrlProp17.xml><?xml version="1.0" encoding="utf-8"?>
<formControlPr xmlns="http://schemas.microsoft.com/office/spreadsheetml/2009/9/main" objectType="Drop" dropLines="30" dropStyle="combo" dx="20" fmlaLink="Lactat!$C$2" fmlaRange="Lactat!$B$3:$B$15" sel="13" val="0"/>
</file>

<file path=xl/ctrlProps/ctrlProp18.xml><?xml version="1.0" encoding="utf-8"?>
<formControlPr xmlns="http://schemas.microsoft.com/office/spreadsheetml/2009/9/main" objectType="Drop" dropLines="30" dropStyle="combo" dx="20" fmlaLink="Lactat!$D$2" fmlaRange="Lactat!$B$3:$B$15" sel="13" val="0"/>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6</xdr:row>
      <xdr:rowOff>0</xdr:rowOff>
    </xdr:from>
    <xdr:to>
      <xdr:col>7</xdr:col>
      <xdr:colOff>38100</xdr:colOff>
      <xdr:row>46</xdr:row>
      <xdr:rowOff>137160</xdr:rowOff>
    </xdr:to>
    <xdr:pic>
      <xdr:nvPicPr>
        <xdr:cNvPr id="17492"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051560"/>
          <a:ext cx="5532120" cy="7147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22860</xdr:colOff>
          <xdr:row>37</xdr:row>
          <xdr:rowOff>15240</xdr:rowOff>
        </xdr:from>
        <xdr:to>
          <xdr:col>7</xdr:col>
          <xdr:colOff>160020</xdr:colOff>
          <xdr:row>38</xdr:row>
          <xdr:rowOff>0</xdr:rowOff>
        </xdr:to>
        <xdr:sp macro="" textlink="">
          <xdr:nvSpPr>
            <xdr:cNvPr id="2095" name="Drop Down 47" hidden="1">
              <a:extLst>
                <a:ext uri="{63B3BB69-23CF-44E3-9099-C40C66FF867C}">
                  <a14:compatExt spid="_x0000_s209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39</xdr:row>
          <xdr:rowOff>7620</xdr:rowOff>
        </xdr:from>
        <xdr:to>
          <xdr:col>7</xdr:col>
          <xdr:colOff>160020</xdr:colOff>
          <xdr:row>39</xdr:row>
          <xdr:rowOff>220980</xdr:rowOff>
        </xdr:to>
        <xdr:sp macro="" textlink="">
          <xdr:nvSpPr>
            <xdr:cNvPr id="2096" name="Drop Down 48" hidden="1">
              <a:extLst>
                <a:ext uri="{63B3BB69-23CF-44E3-9099-C40C66FF867C}">
                  <a14:compatExt spid="_x0000_s209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41</xdr:row>
          <xdr:rowOff>7620</xdr:rowOff>
        </xdr:from>
        <xdr:to>
          <xdr:col>7</xdr:col>
          <xdr:colOff>160020</xdr:colOff>
          <xdr:row>41</xdr:row>
          <xdr:rowOff>220980</xdr:rowOff>
        </xdr:to>
        <xdr:sp macro="" textlink="">
          <xdr:nvSpPr>
            <xdr:cNvPr id="2097" name="Drop Down 49" hidden="1">
              <a:extLst>
                <a:ext uri="{63B3BB69-23CF-44E3-9099-C40C66FF867C}">
                  <a14:compatExt spid="_x0000_s209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43</xdr:row>
          <xdr:rowOff>7620</xdr:rowOff>
        </xdr:from>
        <xdr:to>
          <xdr:col>7</xdr:col>
          <xdr:colOff>160020</xdr:colOff>
          <xdr:row>43</xdr:row>
          <xdr:rowOff>220980</xdr:rowOff>
        </xdr:to>
        <xdr:sp macro="" textlink="">
          <xdr:nvSpPr>
            <xdr:cNvPr id="2098" name="Drop Down 50" hidden="1">
              <a:extLst>
                <a:ext uri="{63B3BB69-23CF-44E3-9099-C40C66FF867C}">
                  <a14:compatExt spid="_x0000_s209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45</xdr:row>
          <xdr:rowOff>7620</xdr:rowOff>
        </xdr:from>
        <xdr:to>
          <xdr:col>7</xdr:col>
          <xdr:colOff>160020</xdr:colOff>
          <xdr:row>45</xdr:row>
          <xdr:rowOff>220980</xdr:rowOff>
        </xdr:to>
        <xdr:sp macro="" textlink="">
          <xdr:nvSpPr>
            <xdr:cNvPr id="2099" name="Drop Down 51" hidden="1">
              <a:extLst>
                <a:ext uri="{63B3BB69-23CF-44E3-9099-C40C66FF867C}">
                  <a14:compatExt spid="_x0000_s209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47</xdr:row>
          <xdr:rowOff>7620</xdr:rowOff>
        </xdr:from>
        <xdr:to>
          <xdr:col>7</xdr:col>
          <xdr:colOff>160020</xdr:colOff>
          <xdr:row>47</xdr:row>
          <xdr:rowOff>220980</xdr:rowOff>
        </xdr:to>
        <xdr:sp macro="" textlink="">
          <xdr:nvSpPr>
            <xdr:cNvPr id="2100" name="Drop Down 52" hidden="1">
              <a:extLst>
                <a:ext uri="{63B3BB69-23CF-44E3-9099-C40C66FF867C}">
                  <a14:compatExt spid="_x0000_s210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49</xdr:row>
          <xdr:rowOff>7620</xdr:rowOff>
        </xdr:from>
        <xdr:to>
          <xdr:col>7</xdr:col>
          <xdr:colOff>160020</xdr:colOff>
          <xdr:row>49</xdr:row>
          <xdr:rowOff>220980</xdr:rowOff>
        </xdr:to>
        <xdr:sp macro="" textlink="">
          <xdr:nvSpPr>
            <xdr:cNvPr id="2101" name="Drop Down 53" hidden="1">
              <a:extLst>
                <a:ext uri="{63B3BB69-23CF-44E3-9099-C40C66FF867C}">
                  <a14:compatExt spid="_x0000_s210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114300</xdr:colOff>
          <xdr:row>16</xdr:row>
          <xdr:rowOff>53340</xdr:rowOff>
        </xdr:from>
        <xdr:to>
          <xdr:col>6</xdr:col>
          <xdr:colOff>975360</xdr:colOff>
          <xdr:row>16</xdr:row>
          <xdr:rowOff>327660</xdr:rowOff>
        </xdr:to>
        <xdr:sp macro="" textlink="">
          <xdr:nvSpPr>
            <xdr:cNvPr id="2115" name="Drop Down 67" hidden="1">
              <a:extLst>
                <a:ext uri="{63B3BB69-23CF-44E3-9099-C40C66FF867C}">
                  <a14:compatExt spid="_x0000_s211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35</xdr:row>
          <xdr:rowOff>15240</xdr:rowOff>
        </xdr:from>
        <xdr:to>
          <xdr:col>7</xdr:col>
          <xdr:colOff>160020</xdr:colOff>
          <xdr:row>35</xdr:row>
          <xdr:rowOff>236220</xdr:rowOff>
        </xdr:to>
        <xdr:sp macro="" textlink="">
          <xdr:nvSpPr>
            <xdr:cNvPr id="2122" name="Drop Down 74" hidden="1">
              <a:extLst>
                <a:ext uri="{63B3BB69-23CF-44E3-9099-C40C66FF867C}">
                  <a14:compatExt spid="_x0000_s212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58</xdr:row>
          <xdr:rowOff>0</xdr:rowOff>
        </xdr:from>
        <xdr:to>
          <xdr:col>2</xdr:col>
          <xdr:colOff>160020</xdr:colOff>
          <xdr:row>58</xdr:row>
          <xdr:rowOff>213360</xdr:rowOff>
        </xdr:to>
        <xdr:sp macro="" textlink="">
          <xdr:nvSpPr>
            <xdr:cNvPr id="2125" name="Drop Down 77" hidden="1">
              <a:extLst>
                <a:ext uri="{63B3BB69-23CF-44E3-9099-C40C66FF867C}">
                  <a14:compatExt spid="_x0000_s212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59</xdr:row>
          <xdr:rowOff>7620</xdr:rowOff>
        </xdr:from>
        <xdr:to>
          <xdr:col>7</xdr:col>
          <xdr:colOff>160020</xdr:colOff>
          <xdr:row>59</xdr:row>
          <xdr:rowOff>220980</xdr:rowOff>
        </xdr:to>
        <xdr:sp macro="" textlink="">
          <xdr:nvSpPr>
            <xdr:cNvPr id="2126" name="Drop Down 78" hidden="1">
              <a:extLst>
                <a:ext uri="{63B3BB69-23CF-44E3-9099-C40C66FF867C}">
                  <a14:compatExt spid="_x0000_s212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61</xdr:row>
          <xdr:rowOff>0</xdr:rowOff>
        </xdr:from>
        <xdr:to>
          <xdr:col>7</xdr:col>
          <xdr:colOff>160020</xdr:colOff>
          <xdr:row>61</xdr:row>
          <xdr:rowOff>213360</xdr:rowOff>
        </xdr:to>
        <xdr:sp macro="" textlink="">
          <xdr:nvSpPr>
            <xdr:cNvPr id="2127" name="Drop Down 79" hidden="1">
              <a:extLst>
                <a:ext uri="{63B3BB69-23CF-44E3-9099-C40C66FF867C}">
                  <a14:compatExt spid="_x0000_s212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62</xdr:row>
          <xdr:rowOff>0</xdr:rowOff>
        </xdr:from>
        <xdr:to>
          <xdr:col>7</xdr:col>
          <xdr:colOff>160020</xdr:colOff>
          <xdr:row>62</xdr:row>
          <xdr:rowOff>213360</xdr:rowOff>
        </xdr:to>
        <xdr:sp macro="" textlink="">
          <xdr:nvSpPr>
            <xdr:cNvPr id="2128" name="Drop Down 80" hidden="1">
              <a:extLst>
                <a:ext uri="{63B3BB69-23CF-44E3-9099-C40C66FF867C}">
                  <a14:compatExt spid="_x0000_s212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64</xdr:row>
          <xdr:rowOff>0</xdr:rowOff>
        </xdr:from>
        <xdr:to>
          <xdr:col>7</xdr:col>
          <xdr:colOff>160020</xdr:colOff>
          <xdr:row>64</xdr:row>
          <xdr:rowOff>213360</xdr:rowOff>
        </xdr:to>
        <xdr:sp macro="" textlink="">
          <xdr:nvSpPr>
            <xdr:cNvPr id="2129" name="Drop Down 81" hidden="1">
              <a:extLst>
                <a:ext uri="{63B3BB69-23CF-44E3-9099-C40C66FF867C}">
                  <a14:compatExt spid="_x0000_s212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66</xdr:row>
          <xdr:rowOff>0</xdr:rowOff>
        </xdr:from>
        <xdr:to>
          <xdr:col>7</xdr:col>
          <xdr:colOff>152400</xdr:colOff>
          <xdr:row>66</xdr:row>
          <xdr:rowOff>213360</xdr:rowOff>
        </xdr:to>
        <xdr:sp macro="" textlink="">
          <xdr:nvSpPr>
            <xdr:cNvPr id="2130" name="Drop Down 82" hidden="1">
              <a:extLst>
                <a:ext uri="{63B3BB69-23CF-44E3-9099-C40C66FF867C}">
                  <a14:compatExt spid="_x0000_s213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68</xdr:row>
          <xdr:rowOff>0</xdr:rowOff>
        </xdr:from>
        <xdr:to>
          <xdr:col>7</xdr:col>
          <xdr:colOff>160020</xdr:colOff>
          <xdr:row>68</xdr:row>
          <xdr:rowOff>213360</xdr:rowOff>
        </xdr:to>
        <xdr:sp macro="" textlink="">
          <xdr:nvSpPr>
            <xdr:cNvPr id="2131" name="Drop Down 83" hidden="1">
              <a:extLst>
                <a:ext uri="{63B3BB69-23CF-44E3-9099-C40C66FF867C}">
                  <a14:compatExt spid="_x0000_s213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51</xdr:row>
          <xdr:rowOff>7620</xdr:rowOff>
        </xdr:from>
        <xdr:to>
          <xdr:col>7</xdr:col>
          <xdr:colOff>160020</xdr:colOff>
          <xdr:row>51</xdr:row>
          <xdr:rowOff>220980</xdr:rowOff>
        </xdr:to>
        <xdr:sp macro="" textlink="">
          <xdr:nvSpPr>
            <xdr:cNvPr id="2132" name="Drop Down 84" hidden="1">
              <a:extLst>
                <a:ext uri="{63B3BB69-23CF-44E3-9099-C40C66FF867C}">
                  <a14:compatExt spid="_x0000_s213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53</xdr:row>
          <xdr:rowOff>7620</xdr:rowOff>
        </xdr:from>
        <xdr:to>
          <xdr:col>7</xdr:col>
          <xdr:colOff>160020</xdr:colOff>
          <xdr:row>53</xdr:row>
          <xdr:rowOff>220980</xdr:rowOff>
        </xdr:to>
        <xdr:sp macro="" textlink="">
          <xdr:nvSpPr>
            <xdr:cNvPr id="2133" name="Drop Down 85" hidden="1">
              <a:extLst>
                <a:ext uri="{63B3BB69-23CF-44E3-9099-C40C66FF867C}">
                  <a14:compatExt spid="_x0000_s2133"/>
                </a:ext>
              </a:extLst>
            </xdr:cNvPr>
            <xdr:cNvSpPr/>
          </xdr:nvSpPr>
          <xdr:spPr>
            <a:xfrm>
              <a:off x="0" y="0"/>
              <a:ext cx="0" cy="0"/>
            </a:xfrm>
            <a:prstGeom prst="rect">
              <a:avLst/>
            </a:prstGeom>
          </xdr:spPr>
        </xdr:sp>
        <xdr:clientData fLock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Dokumente%20und%20Einstellungen\lvu\Lokale%20Einstellungen\Temporary%20Internet%20Files\OLK39\ungesch&#252;tzt\07-01a-ungesch&#252;tzt.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aten/TABELLEN/LVU/Ergebnistabellen/2007/ungesch&#252;tzt/ungesch&#252;tzt/07-01a-ungesch&#252;tz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okumente%20und%20Einstellungen/lvu/Lokale%20Einstellungen/Temporary%20Internet%20Files/OLK39/ungesch&#252;tzt/07-01a-ungesch&#252;tz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3.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2.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9.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omments" Target="../comments3.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8"/>
  <dimension ref="A1:C13"/>
  <sheetViews>
    <sheetView zoomScale="110" zoomScaleNormal="110" workbookViewId="0">
      <selection sqref="A1:C1"/>
    </sheetView>
  </sheetViews>
  <sheetFormatPr baseColWidth="10" defaultColWidth="11.44140625" defaultRowHeight="13.8" x14ac:dyDescent="0.25"/>
  <cols>
    <col min="1" max="2" width="27.6640625" style="48" customWidth="1"/>
    <col min="3" max="3" width="30.44140625" style="48" customWidth="1"/>
    <col min="4" max="16384" width="11.44140625" style="48"/>
  </cols>
  <sheetData>
    <row r="1" spans="1:3" ht="30.75" customHeight="1" x14ac:dyDescent="0.3">
      <c r="A1" s="123" t="s">
        <v>88</v>
      </c>
      <c r="B1" s="124"/>
      <c r="C1" s="124"/>
    </row>
    <row r="2" spans="1:3" ht="51.75" customHeight="1" x14ac:dyDescent="0.25">
      <c r="A2" s="126" t="s">
        <v>89</v>
      </c>
      <c r="B2" s="127"/>
      <c r="C2" s="127"/>
    </row>
    <row r="3" spans="1:3" ht="74.25" customHeight="1" x14ac:dyDescent="0.25">
      <c r="A3" s="125" t="s">
        <v>90</v>
      </c>
      <c r="B3" s="125"/>
      <c r="C3" s="125"/>
    </row>
    <row r="4" spans="1:3" ht="80.400000000000006" customHeight="1" x14ac:dyDescent="0.35">
      <c r="A4" s="125" t="s">
        <v>105</v>
      </c>
      <c r="B4" s="128"/>
      <c r="C4" s="128"/>
    </row>
    <row r="5" spans="1:3" ht="30.3" customHeight="1" x14ac:dyDescent="0.3">
      <c r="A5" s="129"/>
      <c r="B5" s="129"/>
      <c r="C5" s="129"/>
    </row>
    <row r="6" spans="1:3" ht="30.3" customHeight="1" x14ac:dyDescent="0.25">
      <c r="A6" s="49" t="s">
        <v>91</v>
      </c>
    </row>
    <row r="7" spans="1:3" ht="54" customHeight="1" x14ac:dyDescent="0.25">
      <c r="A7" s="121" t="s">
        <v>92</v>
      </c>
      <c r="B7" s="122"/>
      <c r="C7" s="122"/>
    </row>
    <row r="9" spans="1:3" x14ac:dyDescent="0.25">
      <c r="A9" s="50" t="s">
        <v>93</v>
      </c>
      <c r="B9" s="50" t="s">
        <v>94</v>
      </c>
    </row>
    <row r="10" spans="1:3" ht="15.6" x14ac:dyDescent="0.25">
      <c r="A10" s="8">
        <v>1379</v>
      </c>
      <c r="B10" s="8">
        <v>1380</v>
      </c>
    </row>
    <row r="11" spans="1:3" ht="15.6" x14ac:dyDescent="0.25">
      <c r="A11" s="8">
        <v>179.34</v>
      </c>
      <c r="B11" s="8">
        <v>179</v>
      </c>
    </row>
    <row r="12" spans="1:3" ht="15.6" x14ac:dyDescent="0.25">
      <c r="A12" s="8">
        <v>80.12</v>
      </c>
      <c r="B12" s="8">
        <v>80.099999999999994</v>
      </c>
    </row>
    <row r="13" spans="1:3" ht="15.6" x14ac:dyDescent="0.25">
      <c r="A13" s="8">
        <v>7.8</v>
      </c>
      <c r="B13" s="47">
        <v>7.8</v>
      </c>
    </row>
  </sheetData>
  <sheetProtection password="CAA1" sheet="1" objects="1" scenarios="1"/>
  <mergeCells count="6">
    <mergeCell ref="A7:C7"/>
    <mergeCell ref="A1:C1"/>
    <mergeCell ref="A3:C3"/>
    <mergeCell ref="A2:C2"/>
    <mergeCell ref="A4:C4"/>
    <mergeCell ref="A5:C5"/>
  </mergeCells>
  <phoneticPr fontId="0" type="noConversion"/>
  <pageMargins left="0.9055118110236221" right="0.59055118110236227" top="0.78740157480314965" bottom="0.59055118110236227" header="0.39370078740157483" footer="0.39370078740157483"/>
  <pageSetup paperSize="9" orientation="portrait"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9" zoomScale="110" zoomScaleNormal="110" workbookViewId="0"/>
  </sheetViews>
  <sheetFormatPr baseColWidth="10" defaultColWidth="11.44140625" defaultRowHeight="13.8" x14ac:dyDescent="0.25"/>
  <cols>
    <col min="1" max="16384" width="11.44140625" style="83"/>
  </cols>
  <sheetData/>
  <sheetProtection password="CAA1" sheet="1" objects="1" scenarios="1"/>
  <phoneticPr fontId="0" type="noConversion"/>
  <pageMargins left="0.78740157499999996" right="0.78740157499999996" top="0.984251969" bottom="0.984251969" header="0.4921259845" footer="0.4921259845"/>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2">
    <pageSetUpPr fitToPage="1"/>
  </sheetPr>
  <dimension ref="A1:E18"/>
  <sheetViews>
    <sheetView workbookViewId="0">
      <selection activeCell="F4" sqref="F4"/>
    </sheetView>
  </sheetViews>
  <sheetFormatPr baseColWidth="10" defaultColWidth="11.44140625" defaultRowHeight="15.6" x14ac:dyDescent="0.3"/>
  <cols>
    <col min="1" max="3" width="27.6640625" style="5" customWidth="1"/>
    <col min="4" max="16384" width="11.44140625" style="5"/>
  </cols>
  <sheetData>
    <row r="1" spans="1:5" ht="27.75" customHeight="1" x14ac:dyDescent="0.3">
      <c r="A1" s="136" t="s">
        <v>73</v>
      </c>
      <c r="B1" s="136"/>
      <c r="C1" s="136"/>
    </row>
    <row r="2" spans="1:5" ht="54" customHeight="1" x14ac:dyDescent="0.3">
      <c r="A2" s="135" t="s">
        <v>74</v>
      </c>
      <c r="B2" s="135"/>
      <c r="C2" s="135"/>
    </row>
    <row r="3" spans="1:5" ht="98.4" customHeight="1" x14ac:dyDescent="0.3">
      <c r="A3" s="130" t="s">
        <v>65</v>
      </c>
      <c r="B3" s="130"/>
      <c r="C3" s="130"/>
    </row>
    <row r="4" spans="1:5" ht="39.9" customHeight="1" x14ac:dyDescent="0.3">
      <c r="A4" s="139" t="s">
        <v>75</v>
      </c>
      <c r="B4" s="139"/>
      <c r="C4" s="139"/>
    </row>
    <row r="5" spans="1:5" ht="96.75" customHeight="1" x14ac:dyDescent="0.3">
      <c r="A5" s="137" t="s">
        <v>151</v>
      </c>
      <c r="B5" s="131"/>
      <c r="C5" s="131"/>
    </row>
    <row r="6" spans="1:5" ht="96.75" customHeight="1" x14ac:dyDescent="0.3">
      <c r="A6" s="137" t="s">
        <v>162</v>
      </c>
      <c r="B6" s="130"/>
      <c r="C6" s="130"/>
    </row>
    <row r="7" spans="1:5" ht="117.75" customHeight="1" x14ac:dyDescent="0.3">
      <c r="A7" s="135" t="s">
        <v>76</v>
      </c>
      <c r="B7" s="138"/>
      <c r="C7" s="138"/>
      <c r="E7" s="6"/>
    </row>
    <row r="8" spans="1:5" ht="66.75" customHeight="1" x14ac:dyDescent="0.3">
      <c r="A8" s="132" t="s">
        <v>23</v>
      </c>
      <c r="B8" s="133"/>
      <c r="C8" s="134"/>
      <c r="E8" s="6"/>
    </row>
    <row r="9" spans="1:5" ht="31.2" x14ac:dyDescent="0.3">
      <c r="A9" s="7" t="s">
        <v>51</v>
      </c>
      <c r="B9" s="7" t="s">
        <v>77</v>
      </c>
      <c r="C9" s="9"/>
    </row>
    <row r="10" spans="1:5" x14ac:dyDescent="0.3">
      <c r="A10" s="8">
        <v>1379</v>
      </c>
      <c r="B10" s="8">
        <v>1380</v>
      </c>
    </row>
    <row r="11" spans="1:5" x14ac:dyDescent="0.3">
      <c r="A11" s="8">
        <v>179.34</v>
      </c>
      <c r="B11" s="8">
        <v>179</v>
      </c>
    </row>
    <row r="12" spans="1:5" x14ac:dyDescent="0.3">
      <c r="A12" s="8">
        <v>80.12</v>
      </c>
      <c r="B12" s="8">
        <v>80.099999999999994</v>
      </c>
    </row>
    <row r="13" spans="1:5" x14ac:dyDescent="0.3">
      <c r="A13" s="8">
        <v>7.8</v>
      </c>
      <c r="B13" s="47">
        <v>7.8</v>
      </c>
    </row>
    <row r="14" spans="1:5" ht="24" hidden="1" customHeight="1" x14ac:dyDescent="0.3">
      <c r="A14" s="130"/>
      <c r="B14" s="131"/>
      <c r="C14" s="131"/>
    </row>
    <row r="15" spans="1:5" ht="126" customHeight="1" x14ac:dyDescent="0.3">
      <c r="A15" s="135" t="s">
        <v>78</v>
      </c>
      <c r="B15" s="135"/>
      <c r="C15" s="135"/>
    </row>
    <row r="16" spans="1:5" ht="84.15" customHeight="1" x14ac:dyDescent="0.3">
      <c r="A16" s="135" t="s">
        <v>79</v>
      </c>
      <c r="B16" s="135"/>
      <c r="C16" s="135"/>
    </row>
    <row r="17" spans="1:3" ht="50.1" customHeight="1" x14ac:dyDescent="0.3">
      <c r="A17" s="130" t="s">
        <v>80</v>
      </c>
      <c r="B17" s="131"/>
      <c r="C17" s="131"/>
    </row>
    <row r="18" spans="1:3" ht="80.400000000000006" customHeight="1" x14ac:dyDescent="0.3">
      <c r="A18" s="130" t="s">
        <v>22</v>
      </c>
      <c r="B18" s="131"/>
      <c r="C18" s="131"/>
    </row>
  </sheetData>
  <sheetProtection password="CAA1" sheet="1" objects="1" scenarios="1"/>
  <mergeCells count="13">
    <mergeCell ref="A1:C1"/>
    <mergeCell ref="A2:C2"/>
    <mergeCell ref="A5:C5"/>
    <mergeCell ref="A7:C7"/>
    <mergeCell ref="A3:C3"/>
    <mergeCell ref="A4:C4"/>
    <mergeCell ref="A6:C6"/>
    <mergeCell ref="A17:C17"/>
    <mergeCell ref="A8:C8"/>
    <mergeCell ref="A18:C18"/>
    <mergeCell ref="A14:C14"/>
    <mergeCell ref="A15:C15"/>
    <mergeCell ref="A16:C16"/>
  </mergeCells>
  <phoneticPr fontId="0" type="noConversion"/>
  <pageMargins left="0.94488188976377963" right="0.59055118110236227" top="0.70866141732283472" bottom="0.51181102362204722" header="0.39370078740157483" footer="0.39370078740157483"/>
  <pageSetup paperSize="9" scale="78" orientation="portrait" r:id="rId1"/>
  <headerFooter alignWithMargins="0"/>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dimension ref="A1:D16"/>
  <sheetViews>
    <sheetView workbookViewId="0"/>
  </sheetViews>
  <sheetFormatPr baseColWidth="10" defaultColWidth="11.44140625" defaultRowHeight="15.6" x14ac:dyDescent="0.3"/>
  <cols>
    <col min="1" max="3" width="27.6640625" style="1" customWidth="1"/>
    <col min="4" max="16384" width="11.44140625" style="1"/>
  </cols>
  <sheetData>
    <row r="1" spans="1:4" x14ac:dyDescent="0.3">
      <c r="A1" s="3" t="s">
        <v>12</v>
      </c>
      <c r="B1" s="3"/>
      <c r="C1" s="3"/>
      <c r="D1" s="3"/>
    </row>
    <row r="2" spans="1:4" ht="72" customHeight="1" x14ac:dyDescent="0.3">
      <c r="A2" s="141" t="s">
        <v>27</v>
      </c>
      <c r="B2" s="140"/>
      <c r="C2" s="140"/>
    </row>
    <row r="3" spans="1:4" ht="59.25" customHeight="1" x14ac:dyDescent="0.3">
      <c r="A3" s="141" t="s">
        <v>28</v>
      </c>
      <c r="B3" s="140"/>
      <c r="C3" s="140"/>
    </row>
    <row r="4" spans="1:4" ht="108" customHeight="1" x14ac:dyDescent="0.3">
      <c r="A4" s="141" t="s">
        <v>29</v>
      </c>
      <c r="B4" s="140"/>
      <c r="C4" s="140"/>
    </row>
    <row r="5" spans="1:4" ht="154.5" customHeight="1" x14ac:dyDescent="0.3">
      <c r="A5" s="141" t="s">
        <v>30</v>
      </c>
      <c r="B5" s="141"/>
      <c r="C5" s="141"/>
    </row>
    <row r="6" spans="1:4" ht="141.75" customHeight="1" x14ac:dyDescent="0.3">
      <c r="A6" s="141" t="s">
        <v>31</v>
      </c>
      <c r="B6" s="141"/>
      <c r="C6" s="141"/>
    </row>
    <row r="7" spans="1:4" ht="195" customHeight="1" x14ac:dyDescent="0.3">
      <c r="A7" s="141" t="s">
        <v>32</v>
      </c>
      <c r="B7" s="140"/>
      <c r="C7" s="140"/>
    </row>
    <row r="8" spans="1:4" ht="79.5" customHeight="1" x14ac:dyDescent="0.3">
      <c r="A8" s="141" t="s">
        <v>81</v>
      </c>
      <c r="B8" s="140"/>
      <c r="C8" s="140"/>
    </row>
    <row r="9" spans="1:4" x14ac:dyDescent="0.3">
      <c r="A9" s="140"/>
      <c r="B9" s="140"/>
      <c r="C9" s="140"/>
    </row>
    <row r="10" spans="1:4" x14ac:dyDescent="0.3">
      <c r="A10" s="140"/>
      <c r="B10" s="140"/>
      <c r="C10" s="140"/>
    </row>
    <row r="11" spans="1:4" x14ac:dyDescent="0.3">
      <c r="A11" s="140"/>
      <c r="B11" s="140"/>
      <c r="C11" s="140"/>
    </row>
    <row r="12" spans="1:4" x14ac:dyDescent="0.3">
      <c r="A12" s="140"/>
      <c r="B12" s="140"/>
      <c r="C12" s="140"/>
    </row>
    <row r="13" spans="1:4" x14ac:dyDescent="0.3">
      <c r="A13" s="140"/>
      <c r="B13" s="140"/>
      <c r="C13" s="140"/>
    </row>
    <row r="14" spans="1:4" x14ac:dyDescent="0.3">
      <c r="A14" s="140"/>
      <c r="B14" s="140"/>
      <c r="C14" s="140"/>
    </row>
    <row r="15" spans="1:4" x14ac:dyDescent="0.3">
      <c r="A15" s="140"/>
      <c r="B15" s="140"/>
      <c r="C15" s="140"/>
    </row>
    <row r="16" spans="1:4" x14ac:dyDescent="0.3">
      <c r="A16" s="140"/>
      <c r="B16" s="140"/>
      <c r="C16" s="140"/>
    </row>
  </sheetData>
  <sheetProtection password="CAA1" sheet="1" objects="1" scenarios="1"/>
  <mergeCells count="15">
    <mergeCell ref="A2:C2"/>
    <mergeCell ref="A4:C4"/>
    <mergeCell ref="A7:C7"/>
    <mergeCell ref="A8:C8"/>
    <mergeCell ref="A3:C3"/>
    <mergeCell ref="A5:C5"/>
    <mergeCell ref="A6:C6"/>
    <mergeCell ref="A15:C15"/>
    <mergeCell ref="A16:C16"/>
    <mergeCell ref="A9:C9"/>
    <mergeCell ref="A10:C10"/>
    <mergeCell ref="A11:C11"/>
    <mergeCell ref="A12:C12"/>
    <mergeCell ref="A13:C13"/>
    <mergeCell ref="A14:C14"/>
  </mergeCells>
  <phoneticPr fontId="0" type="noConversion"/>
  <pageMargins left="0.98425196850393704" right="0.59055118110236227" top="0.78740157480314965" bottom="0.59055118110236227" header="0.51181102362204722" footer="0.51181102362204722"/>
  <pageSetup paperSize="9" scale="95"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2"/>
  <dimension ref="A1:C7"/>
  <sheetViews>
    <sheetView workbookViewId="0">
      <selection sqref="A1:C1"/>
    </sheetView>
  </sheetViews>
  <sheetFormatPr baseColWidth="10" defaultColWidth="11.44140625" defaultRowHeight="13.8" x14ac:dyDescent="0.25"/>
  <cols>
    <col min="1" max="3" width="27.6640625" style="48" customWidth="1"/>
    <col min="4" max="16384" width="11.44140625" style="48"/>
  </cols>
  <sheetData>
    <row r="1" spans="1:3" ht="15.6" x14ac:dyDescent="0.3">
      <c r="A1" s="124" t="s">
        <v>82</v>
      </c>
      <c r="B1" s="124"/>
      <c r="C1" s="124"/>
    </row>
    <row r="2" spans="1:3" ht="80.099999999999994" customHeight="1" x14ac:dyDescent="0.25">
      <c r="A2" s="126" t="s">
        <v>83</v>
      </c>
      <c r="B2" s="127"/>
      <c r="C2" s="127"/>
    </row>
    <row r="3" spans="1:3" ht="60" customHeight="1" x14ac:dyDescent="0.25">
      <c r="A3" s="126" t="s">
        <v>84</v>
      </c>
      <c r="B3" s="127"/>
      <c r="C3" s="127"/>
    </row>
    <row r="4" spans="1:3" ht="60.75" customHeight="1" x14ac:dyDescent="0.25">
      <c r="A4" s="126" t="s">
        <v>85</v>
      </c>
      <c r="B4" s="127"/>
      <c r="C4" s="127"/>
    </row>
    <row r="5" spans="1:3" ht="50.1" customHeight="1" x14ac:dyDescent="0.25">
      <c r="A5" s="126" t="s">
        <v>86</v>
      </c>
      <c r="B5" s="126"/>
      <c r="C5" s="126"/>
    </row>
    <row r="6" spans="1:3" ht="80.099999999999994" customHeight="1" x14ac:dyDescent="0.25">
      <c r="A6" s="126" t="s">
        <v>87</v>
      </c>
      <c r="B6" s="127"/>
      <c r="C6" s="127"/>
    </row>
    <row r="7" spans="1:3" ht="65.099999999999994" customHeight="1" x14ac:dyDescent="0.25">
      <c r="A7" s="126" t="s">
        <v>104</v>
      </c>
      <c r="B7" s="127"/>
      <c r="C7" s="127"/>
    </row>
  </sheetData>
  <sheetProtection password="CAA1" sheet="1" objects="1" scenarios="1"/>
  <mergeCells count="7">
    <mergeCell ref="A7:C7"/>
    <mergeCell ref="A5:C5"/>
    <mergeCell ref="A6:C6"/>
    <mergeCell ref="A1:C1"/>
    <mergeCell ref="A2:C2"/>
    <mergeCell ref="A3:C3"/>
    <mergeCell ref="A4:C4"/>
  </mergeCells>
  <phoneticPr fontId="0" type="noConversion"/>
  <pageMargins left="0.98425196850393704" right="0.59055118110236227" top="0.78740157480314965" bottom="0.78740157480314965" header="0.39370078740157483" footer="0.39370078740157483"/>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
  <sheetViews>
    <sheetView zoomScale="120" zoomScaleNormal="120" workbookViewId="0">
      <selection activeCell="A2" sqref="A2:H2"/>
    </sheetView>
  </sheetViews>
  <sheetFormatPr baseColWidth="10" defaultColWidth="11.44140625" defaultRowHeight="13.8" x14ac:dyDescent="0.25"/>
  <cols>
    <col min="1" max="8" width="10.6640625" style="118" customWidth="1"/>
    <col min="9" max="16384" width="11.44140625" style="118"/>
  </cols>
  <sheetData>
    <row r="1" spans="1:8" ht="20.100000000000001" customHeight="1" x14ac:dyDescent="0.3">
      <c r="A1" s="142" t="s">
        <v>401</v>
      </c>
      <c r="B1" s="142"/>
      <c r="C1" s="142"/>
      <c r="D1" s="142"/>
      <c r="E1" s="142"/>
      <c r="F1" s="142"/>
      <c r="G1" s="142"/>
      <c r="H1" s="142"/>
    </row>
    <row r="2" spans="1:8" ht="34.950000000000003" customHeight="1" x14ac:dyDescent="0.25">
      <c r="A2" s="143" t="s">
        <v>402</v>
      </c>
      <c r="B2" s="144"/>
      <c r="C2" s="144"/>
      <c r="D2" s="144"/>
      <c r="E2" s="144"/>
      <c r="F2" s="144"/>
      <c r="G2" s="144"/>
      <c r="H2" s="144"/>
    </row>
    <row r="3" spans="1:8" ht="34.950000000000003" customHeight="1" x14ac:dyDescent="0.25">
      <c r="A3" s="143" t="s">
        <v>403</v>
      </c>
      <c r="B3" s="144"/>
      <c r="C3" s="144"/>
      <c r="D3" s="144"/>
      <c r="E3" s="144"/>
      <c r="F3" s="144"/>
      <c r="G3" s="144"/>
      <c r="H3" s="144"/>
    </row>
    <row r="4" spans="1:8" ht="70.05" customHeight="1" x14ac:dyDescent="0.25">
      <c r="A4" s="143" t="s">
        <v>404</v>
      </c>
      <c r="B4" s="144"/>
      <c r="C4" s="144"/>
      <c r="D4" s="144"/>
      <c r="E4" s="144"/>
      <c r="F4" s="144"/>
      <c r="G4" s="144"/>
      <c r="H4" s="144"/>
    </row>
    <row r="5" spans="1:8" ht="52.95" customHeight="1" x14ac:dyDescent="0.25">
      <c r="A5" s="143" t="s">
        <v>405</v>
      </c>
      <c r="B5" s="144"/>
      <c r="C5" s="144"/>
      <c r="D5" s="144"/>
      <c r="E5" s="144"/>
      <c r="F5" s="144"/>
      <c r="G5" s="144"/>
      <c r="H5" s="144"/>
    </row>
    <row r="6" spans="1:8" ht="34.950000000000003" customHeight="1" x14ac:dyDescent="0.25">
      <c r="A6" s="143" t="s">
        <v>406</v>
      </c>
      <c r="B6" s="144"/>
      <c r="C6" s="144"/>
      <c r="D6" s="144"/>
      <c r="E6" s="144"/>
      <c r="F6" s="144"/>
      <c r="G6" s="144"/>
      <c r="H6" s="144"/>
    </row>
    <row r="7" spans="1:8" ht="88.05" customHeight="1" x14ac:dyDescent="0.25">
      <c r="A7" s="143" t="s">
        <v>407</v>
      </c>
      <c r="B7" s="144"/>
      <c r="C7" s="144"/>
      <c r="D7" s="144"/>
      <c r="E7" s="144"/>
      <c r="F7" s="144"/>
      <c r="G7" s="144"/>
      <c r="H7" s="144"/>
    </row>
    <row r="8" spans="1:8" ht="88.05" customHeight="1" x14ac:dyDescent="0.25">
      <c r="A8" s="143" t="s">
        <v>408</v>
      </c>
      <c r="B8" s="144"/>
      <c r="C8" s="144"/>
      <c r="D8" s="144"/>
      <c r="E8" s="144"/>
      <c r="F8" s="144"/>
      <c r="G8" s="144"/>
      <c r="H8" s="144"/>
    </row>
    <row r="9" spans="1:8" ht="70.05" customHeight="1" x14ac:dyDescent="0.25">
      <c r="A9" s="143" t="s">
        <v>409</v>
      </c>
      <c r="B9" s="144"/>
      <c r="C9" s="144"/>
      <c r="D9" s="144"/>
      <c r="E9" s="144"/>
      <c r="F9" s="144"/>
      <c r="G9" s="144"/>
      <c r="H9" s="144"/>
    </row>
    <row r="10" spans="1:8" ht="52.95" customHeight="1" x14ac:dyDescent="0.25">
      <c r="A10" s="143" t="s">
        <v>410</v>
      </c>
      <c r="B10" s="144"/>
      <c r="C10" s="144"/>
      <c r="D10" s="144"/>
      <c r="E10" s="144"/>
      <c r="F10" s="144"/>
      <c r="G10" s="144"/>
      <c r="H10" s="144"/>
    </row>
    <row r="11" spans="1:8" ht="70.05" customHeight="1" x14ac:dyDescent="0.25">
      <c r="A11" s="143" t="s">
        <v>411</v>
      </c>
      <c r="B11" s="144"/>
      <c r="C11" s="144"/>
      <c r="D11" s="144"/>
      <c r="E11" s="144"/>
      <c r="F11" s="144"/>
      <c r="G11" s="144"/>
      <c r="H11" s="144"/>
    </row>
    <row r="12" spans="1:8" ht="34.950000000000003" customHeight="1" x14ac:dyDescent="0.25">
      <c r="A12" s="143" t="s">
        <v>412</v>
      </c>
      <c r="B12" s="144"/>
      <c r="C12" s="144"/>
      <c r="D12" s="144"/>
      <c r="E12" s="144"/>
      <c r="F12" s="144"/>
      <c r="G12" s="144"/>
      <c r="H12" s="144"/>
    </row>
    <row r="13" spans="1:8" ht="97.05" customHeight="1" x14ac:dyDescent="0.25">
      <c r="A13" s="143" t="s">
        <v>413</v>
      </c>
      <c r="B13" s="144"/>
      <c r="C13" s="144"/>
      <c r="D13" s="144"/>
      <c r="E13" s="144"/>
      <c r="F13" s="144"/>
      <c r="G13" s="144"/>
      <c r="H13" s="144"/>
    </row>
    <row r="14" spans="1:8" ht="97.05" customHeight="1" x14ac:dyDescent="0.25">
      <c r="A14" s="143" t="s">
        <v>414</v>
      </c>
      <c r="B14" s="144"/>
      <c r="C14" s="144"/>
      <c r="D14" s="144"/>
      <c r="E14" s="144"/>
      <c r="F14" s="144"/>
      <c r="G14" s="144"/>
      <c r="H14" s="144"/>
    </row>
    <row r="15" spans="1:8" ht="20.100000000000001" customHeight="1" x14ac:dyDescent="0.25">
      <c r="A15" s="143" t="s">
        <v>415</v>
      </c>
      <c r="B15" s="144"/>
      <c r="C15" s="144"/>
      <c r="D15" s="144"/>
      <c r="E15" s="144"/>
      <c r="F15" s="144"/>
      <c r="G15" s="144"/>
      <c r="H15" s="144"/>
    </row>
    <row r="16" spans="1:8" x14ac:dyDescent="0.25">
      <c r="A16" s="143"/>
      <c r="B16" s="144"/>
      <c r="C16" s="144"/>
      <c r="D16" s="144"/>
      <c r="E16" s="144"/>
      <c r="F16" s="144"/>
      <c r="G16" s="144"/>
      <c r="H16" s="144"/>
    </row>
    <row r="17" spans="1:8" x14ac:dyDescent="0.25">
      <c r="A17" s="143"/>
      <c r="B17" s="144"/>
      <c r="C17" s="144"/>
      <c r="D17" s="144"/>
      <c r="E17" s="144"/>
      <c r="F17" s="144"/>
      <c r="G17" s="144"/>
      <c r="H17" s="144"/>
    </row>
    <row r="18" spans="1:8" x14ac:dyDescent="0.25">
      <c r="A18" s="143"/>
      <c r="B18" s="144"/>
      <c r="C18" s="144"/>
      <c r="D18" s="144"/>
      <c r="E18" s="144"/>
      <c r="F18" s="144"/>
      <c r="G18" s="144"/>
      <c r="H18" s="144"/>
    </row>
    <row r="19" spans="1:8" x14ac:dyDescent="0.25">
      <c r="A19" s="143"/>
      <c r="B19" s="144"/>
      <c r="C19" s="144"/>
      <c r="D19" s="144"/>
      <c r="E19" s="144"/>
      <c r="F19" s="144"/>
      <c r="G19" s="144"/>
      <c r="H19" s="144"/>
    </row>
    <row r="20" spans="1:8" x14ac:dyDescent="0.25">
      <c r="A20" s="143"/>
      <c r="B20" s="144"/>
      <c r="C20" s="144"/>
      <c r="D20" s="144"/>
      <c r="E20" s="144"/>
      <c r="F20" s="144"/>
      <c r="G20" s="144"/>
      <c r="H20" s="144"/>
    </row>
  </sheetData>
  <mergeCells count="20">
    <mergeCell ref="A11:H11"/>
    <mergeCell ref="A12:H12"/>
    <mergeCell ref="A19:H19"/>
    <mergeCell ref="A20:H20"/>
    <mergeCell ref="A13:H13"/>
    <mergeCell ref="A14:H14"/>
    <mergeCell ref="A15:H15"/>
    <mergeCell ref="A16:H16"/>
    <mergeCell ref="A17:H17"/>
    <mergeCell ref="A18:H18"/>
    <mergeCell ref="A6:H6"/>
    <mergeCell ref="A7:H7"/>
    <mergeCell ref="A8:H8"/>
    <mergeCell ref="A9:H9"/>
    <mergeCell ref="A10:H10"/>
    <mergeCell ref="A1:H1"/>
    <mergeCell ref="A2:H2"/>
    <mergeCell ref="A3:H3"/>
    <mergeCell ref="A4:H4"/>
    <mergeCell ref="A5:H5"/>
  </mergeCells>
  <pageMargins left="0.78740157499999996" right="0.78740157499999996" top="0.984251969" bottom="0.984251969" header="0.4921259845" footer="0.492125984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5"/>
  <dimension ref="A1:G19"/>
  <sheetViews>
    <sheetView tabSelected="1" workbookViewId="0">
      <selection activeCell="B2" sqref="B2"/>
    </sheetView>
  </sheetViews>
  <sheetFormatPr baseColWidth="10" defaultColWidth="11.44140625" defaultRowHeight="13.8" x14ac:dyDescent="0.25"/>
  <cols>
    <col min="1" max="1" width="25.109375" style="52" bestFit="1" customWidth="1"/>
    <col min="2" max="2" width="39" style="52" customWidth="1"/>
    <col min="3" max="16384" width="11.44140625" style="52"/>
  </cols>
  <sheetData>
    <row r="1" spans="1:7" ht="20.100000000000001" customHeight="1" x14ac:dyDescent="0.25">
      <c r="A1" s="51" t="s">
        <v>95</v>
      </c>
      <c r="C1" s="53" t="s">
        <v>96</v>
      </c>
    </row>
    <row r="2" spans="1:7" ht="20.100000000000001" customHeight="1" x14ac:dyDescent="0.25">
      <c r="A2" s="52" t="s">
        <v>97</v>
      </c>
      <c r="B2" s="54"/>
      <c r="C2" s="52" t="s">
        <v>97</v>
      </c>
    </row>
    <row r="3" spans="1:7" ht="20.100000000000001" customHeight="1" x14ac:dyDescent="0.25">
      <c r="A3" s="52" t="s">
        <v>98</v>
      </c>
      <c r="B3" s="87"/>
      <c r="C3" s="52" t="s">
        <v>99</v>
      </c>
    </row>
    <row r="4" spans="1:7" ht="20.100000000000001" customHeight="1" x14ac:dyDescent="0.25">
      <c r="A4" s="52" t="s">
        <v>100</v>
      </c>
      <c r="B4" s="54"/>
      <c r="C4" s="52" t="s">
        <v>101</v>
      </c>
    </row>
    <row r="5" spans="1:7" ht="20.100000000000001" customHeight="1" x14ac:dyDescent="0.25"/>
    <row r="6" spans="1:7" ht="45" customHeight="1" x14ac:dyDescent="0.25">
      <c r="A6" s="148" t="s">
        <v>163</v>
      </c>
      <c r="B6" s="149"/>
      <c r="C6" s="149"/>
      <c r="D6" s="149"/>
      <c r="E6" s="149"/>
      <c r="F6" s="149"/>
      <c r="G6" s="149"/>
    </row>
    <row r="7" spans="1:7" ht="15" customHeight="1" x14ac:dyDescent="0.25"/>
    <row r="8" spans="1:7" ht="45" customHeight="1" x14ac:dyDescent="0.25">
      <c r="A8" s="148" t="s">
        <v>251</v>
      </c>
      <c r="B8" s="149"/>
      <c r="C8" s="149"/>
      <c r="D8" s="149"/>
      <c r="E8" s="149"/>
      <c r="F8" s="149"/>
      <c r="G8" s="149"/>
    </row>
    <row r="9" spans="1:7" ht="20.100000000000001" customHeight="1" x14ac:dyDescent="0.25">
      <c r="A9" s="55"/>
    </row>
    <row r="10" spans="1:7" ht="45" customHeight="1" x14ac:dyDescent="0.25">
      <c r="A10" s="145" t="s">
        <v>252</v>
      </c>
      <c r="B10" s="145"/>
      <c r="C10" s="145"/>
      <c r="D10" s="145"/>
      <c r="E10" s="145"/>
      <c r="F10" s="145"/>
      <c r="G10" s="145"/>
    </row>
    <row r="11" spans="1:7" ht="45" customHeight="1" x14ac:dyDescent="0.25">
      <c r="A11" s="145" t="s">
        <v>253</v>
      </c>
      <c r="B11" s="146"/>
      <c r="C11" s="146"/>
      <c r="D11" s="146"/>
      <c r="E11" s="146"/>
      <c r="F11" s="146"/>
      <c r="G11" s="146"/>
    </row>
    <row r="12" spans="1:7" ht="45" customHeight="1" x14ac:dyDescent="0.25">
      <c r="A12" s="145" t="s">
        <v>254</v>
      </c>
      <c r="B12" s="145"/>
      <c r="C12" s="146" t="s">
        <v>255</v>
      </c>
      <c r="D12" s="146"/>
      <c r="E12" s="146"/>
      <c r="F12" s="146"/>
      <c r="G12" s="86"/>
    </row>
    <row r="13" spans="1:7" ht="45" customHeight="1" x14ac:dyDescent="0.25">
      <c r="A13" s="85"/>
      <c r="B13" s="85"/>
      <c r="C13" s="86"/>
      <c r="D13" s="86"/>
      <c r="E13" s="86"/>
      <c r="F13" s="86"/>
      <c r="G13" s="86"/>
    </row>
    <row r="15" spans="1:7" x14ac:dyDescent="0.25">
      <c r="A15" s="52" t="s">
        <v>102</v>
      </c>
      <c r="B15" s="87"/>
      <c r="C15" s="147" t="s">
        <v>164</v>
      </c>
      <c r="D15" s="147"/>
      <c r="E15" s="147"/>
    </row>
    <row r="16" spans="1:7" x14ac:dyDescent="0.25">
      <c r="A16" s="52" t="s">
        <v>103</v>
      </c>
      <c r="B16" s="55" t="str">
        <f>IF(ISBLANK(B15),"",IF(B3=B15,"Kontrolle erfolgreich - check ok","FEHLER - ERROR"))</f>
        <v/>
      </c>
      <c r="C16" s="52" t="s">
        <v>165</v>
      </c>
    </row>
    <row r="17" spans="2:2" x14ac:dyDescent="0.25">
      <c r="B17" s="55" t="str">
        <f>IF(ISBLANK(B15),"",IF(ISERROR(FIND("@",B15,1)),"keine gültige eMail-Adresse",IF((VALUE(FIND("@",B15,1))&gt;1),"","keine gültige eMail-Adresse!")))</f>
        <v/>
      </c>
    </row>
    <row r="18" spans="2:2" x14ac:dyDescent="0.25">
      <c r="B18" s="55" t="str">
        <f>IF(ISBLANK(B15),"",IF(ISERROR(FIND("@",B15,1)),"no valid eMail-adress",IF((VALUE(FIND("@",B15,1))&gt;1),"","no valid eMail-address!")))</f>
        <v/>
      </c>
    </row>
    <row r="19" spans="2:2" x14ac:dyDescent="0.25">
      <c r="B19" s="52" t="str">
        <f>IF(ISBLANK(B15),"",IF(ISERROR(FIND("; ",B15,1)),"",IF((VALUE(FIND("; ",B15,1))&gt;8),"","Achtung - die zweite eMail-Adresse wurde nicht korrekt eingegeben")))</f>
        <v/>
      </c>
    </row>
  </sheetData>
  <sheetProtection password="CAA1" sheet="1" objects="1" scenarios="1"/>
  <mergeCells count="7">
    <mergeCell ref="A12:B12"/>
    <mergeCell ref="C12:F12"/>
    <mergeCell ref="C15:E15"/>
    <mergeCell ref="A6:G6"/>
    <mergeCell ref="A8:G8"/>
    <mergeCell ref="A10:G10"/>
    <mergeCell ref="A11:G11"/>
  </mergeCells>
  <phoneticPr fontId="0" type="noConversion"/>
  <pageMargins left="0.78740157499999996" right="0.78740157499999996" top="0.984251969" bottom="0.984251969" header="0.4921259845" footer="0.4921259845"/>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0"/>
  <sheetViews>
    <sheetView workbookViewId="0">
      <selection activeCell="B1" sqref="B1"/>
    </sheetView>
  </sheetViews>
  <sheetFormatPr baseColWidth="10" defaultRowHeight="13.8" x14ac:dyDescent="0.25"/>
  <cols>
    <col min="1" max="1" width="39.44140625" bestFit="1" customWidth="1"/>
    <col min="2" max="2" width="33.109375" bestFit="1" customWidth="1"/>
  </cols>
  <sheetData>
    <row r="1" spans="1:7" x14ac:dyDescent="0.25">
      <c r="A1" t="s">
        <v>13</v>
      </c>
      <c r="B1" s="4" t="str">
        <f>IF(ISNUMBER(VALUE(Ergebnisse!G1)),IF(VALUE(Ergebnisse!G1)&gt;0,VALUE(Ergebnisse!G1),""),"")</f>
        <v/>
      </c>
      <c r="D1" t="s">
        <v>20</v>
      </c>
    </row>
    <row r="2" spans="1:7" x14ac:dyDescent="0.25">
      <c r="A2" t="s">
        <v>4</v>
      </c>
      <c r="B2" s="4" t="str">
        <f>IF(ISNUMBER(VALUE(Ergebnisse!G2)),IF(VALUE(Ergebnisse!G2)&gt;0,VALUE(Ergebnisse!G2),""),"")</f>
        <v/>
      </c>
    </row>
    <row r="3" spans="1:7" x14ac:dyDescent="0.25">
      <c r="A3" t="s">
        <v>14</v>
      </c>
      <c r="B3" s="4" t="s">
        <v>59</v>
      </c>
      <c r="D3" t="s">
        <v>19</v>
      </c>
    </row>
    <row r="4" spans="1:7" x14ac:dyDescent="0.25">
      <c r="A4" t="s">
        <v>15</v>
      </c>
      <c r="B4" s="4">
        <f>YEAR(Ergebnisse!E5)</f>
        <v>2020</v>
      </c>
      <c r="D4" s="10">
        <v>2</v>
      </c>
    </row>
    <row r="5" spans="1:7" x14ac:dyDescent="0.25">
      <c r="A5" t="s">
        <v>16</v>
      </c>
      <c r="B5" s="4" t="str">
        <f>D8</f>
        <v>N</v>
      </c>
      <c r="D5" t="str">
        <f>IF(D4=2,"N","J")</f>
        <v>N</v>
      </c>
      <c r="F5">
        <v>1</v>
      </c>
      <c r="G5" s="75" t="s">
        <v>166</v>
      </c>
    </row>
    <row r="6" spans="1:7" x14ac:dyDescent="0.25">
      <c r="A6" t="s">
        <v>66</v>
      </c>
      <c r="B6" s="4">
        <f>Ergebnisse!G3</f>
        <v>1</v>
      </c>
      <c r="F6">
        <v>2</v>
      </c>
      <c r="G6" s="75" t="s">
        <v>167</v>
      </c>
    </row>
    <row r="7" spans="1:7" x14ac:dyDescent="0.25">
      <c r="A7" t="s">
        <v>67</v>
      </c>
      <c r="B7" s="45">
        <f>Ergebnisse!E5</f>
        <v>44080</v>
      </c>
    </row>
    <row r="8" spans="1:7" x14ac:dyDescent="0.25">
      <c r="A8" t="s">
        <v>17</v>
      </c>
      <c r="B8" s="4">
        <v>11</v>
      </c>
      <c r="D8" t="str">
        <f>LEFT(D5,1)</f>
        <v>N</v>
      </c>
    </row>
    <row r="9" spans="1:7" x14ac:dyDescent="0.25">
      <c r="A9" t="s">
        <v>18</v>
      </c>
      <c r="B9" s="4">
        <v>2</v>
      </c>
    </row>
    <row r="10" spans="1:7" x14ac:dyDescent="0.25">
      <c r="A10" t="s">
        <v>24</v>
      </c>
      <c r="B10" s="2" t="str">
        <f>Ergebnisse!A22</f>
        <v>Citrat 
(als wasserfreie Citronensäure)</v>
      </c>
      <c r="C10" s="2" t="str">
        <f>Ergebnisse!B22</f>
        <v>mg/kg</v>
      </c>
    </row>
    <row r="11" spans="1:7" x14ac:dyDescent="0.25">
      <c r="A11" t="s">
        <v>25</v>
      </c>
      <c r="B11" s="2" t="str">
        <f>Ergebnisse!A23</f>
        <v>Acetat (berechnet als Natriumacetat)</v>
      </c>
      <c r="C11" s="2" t="str">
        <f>Ergebnisse!B23</f>
        <v>mg/kg</v>
      </c>
    </row>
    <row r="12" spans="1:7" x14ac:dyDescent="0.25">
      <c r="A12" t="s">
        <v>26</v>
      </c>
      <c r="B12" s="2" t="str">
        <f>Ergebnisse!A24</f>
        <v>Lactose, wasserfrei</v>
      </c>
      <c r="C12" s="2" t="str">
        <f>Ergebnisse!B24</f>
        <v>g/100 g</v>
      </c>
    </row>
    <row r="13" spans="1:7" x14ac:dyDescent="0.25">
      <c r="A13" t="s">
        <v>35</v>
      </c>
      <c r="B13" s="2" t="str">
        <f>Ergebnisse!A25</f>
        <v>Nitrit (berechnet als NaNO2)</v>
      </c>
      <c r="C13" s="2" t="str">
        <f>Ergebnisse!B25</f>
        <v>mg/kg</v>
      </c>
    </row>
    <row r="14" spans="1:7" x14ac:dyDescent="0.25">
      <c r="A14" t="s">
        <v>36</v>
      </c>
      <c r="B14" s="2" t="str">
        <f>Ergebnisse!A26</f>
        <v>Nitrat (berechnet als NaNO3)</v>
      </c>
      <c r="C14" s="2" t="str">
        <f>Ergebnisse!B26</f>
        <v>mg/kg</v>
      </c>
    </row>
    <row r="15" spans="1:7" x14ac:dyDescent="0.25">
      <c r="A15" t="s">
        <v>37</v>
      </c>
      <c r="B15" s="2" t="str">
        <f>Ergebnisse!A27</f>
        <v>Glutaminsäure</v>
      </c>
      <c r="C15" s="2" t="str">
        <f>Ergebnisse!B27</f>
        <v>mg/kg</v>
      </c>
    </row>
    <row r="16" spans="1:7" x14ac:dyDescent="0.25">
      <c r="A16" t="s">
        <v>38</v>
      </c>
      <c r="B16" s="2" t="str">
        <f>Ergebnisse!A28</f>
        <v>Ascorbinsäure</v>
      </c>
      <c r="C16" s="2" t="str">
        <f>Ergebnisse!B28</f>
        <v>mg/kg</v>
      </c>
    </row>
    <row r="17" spans="1:3" x14ac:dyDescent="0.25">
      <c r="A17" t="s">
        <v>39</v>
      </c>
      <c r="B17" s="2" t="str">
        <f>Ergebnisse!A29</f>
        <v>Iso-Ascorbinsäure</v>
      </c>
      <c r="C17" s="2" t="str">
        <f>Ergebnisse!B29</f>
        <v>mg/kg</v>
      </c>
    </row>
    <row r="18" spans="1:3" x14ac:dyDescent="0.25">
      <c r="A18" t="s">
        <v>60</v>
      </c>
      <c r="B18" s="2" t="str">
        <f>Ergebnisse!A30</f>
        <v>L-Lactat
(berechnet als Milchsäure)</v>
      </c>
      <c r="C18" s="2" t="str">
        <f>Ergebnisse!B30</f>
        <v>mg/kg</v>
      </c>
    </row>
    <row r="19" spans="1:3" x14ac:dyDescent="0.25">
      <c r="A19" t="s">
        <v>432</v>
      </c>
      <c r="B19" s="2" t="str">
        <f>Ergebnisse!A31</f>
        <v>D-Lactat
(berechnet als Milchsäure)</v>
      </c>
      <c r="C19" s="2" t="str">
        <f>Ergebnisse!B31</f>
        <v>mg/kg</v>
      </c>
    </row>
    <row r="20" spans="1:3" x14ac:dyDescent="0.25">
      <c r="A20" t="s">
        <v>433</v>
      </c>
      <c r="B20" s="2" t="str">
        <f>Ergebnisse!A32</f>
        <v>Calcium</v>
      </c>
      <c r="C20" s="2" t="str">
        <f>Ergebnisse!B32</f>
        <v>mg/kg</v>
      </c>
    </row>
  </sheetData>
  <sheetProtection password="CAA1" sheet="1" objects="1" scenarios="1"/>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70"/>
  <sheetViews>
    <sheetView workbookViewId="0">
      <selection activeCell="G1" sqref="G1"/>
    </sheetView>
  </sheetViews>
  <sheetFormatPr baseColWidth="10" defaultColWidth="11.44140625" defaultRowHeight="13.8" x14ac:dyDescent="0.25"/>
  <cols>
    <col min="1" max="1" width="35.6640625" style="15" customWidth="1"/>
    <col min="2" max="2" width="11.44140625" style="15"/>
    <col min="3" max="3" width="13" style="15" customWidth="1"/>
    <col min="4" max="7" width="15.6640625" style="15" customWidth="1"/>
    <col min="8" max="8" width="9.6640625" style="15" customWidth="1"/>
    <col min="9" max="9" width="9.109375" style="15" bestFit="1" customWidth="1"/>
    <col min="10" max="10" width="11.6640625" style="15" customWidth="1"/>
    <col min="11" max="16384" width="11.44140625" style="15"/>
  </cols>
  <sheetData>
    <row r="1" spans="1:8" ht="21.9" customHeight="1" x14ac:dyDescent="0.4">
      <c r="A1" s="11" t="s">
        <v>0</v>
      </c>
      <c r="B1" s="12"/>
      <c r="E1" s="13" t="s">
        <v>3</v>
      </c>
      <c r="F1" s="14"/>
      <c r="G1" s="116"/>
    </row>
    <row r="2" spans="1:8" ht="21.9" customHeight="1" x14ac:dyDescent="0.4">
      <c r="A2" s="11" t="s">
        <v>390</v>
      </c>
      <c r="B2" s="12"/>
      <c r="E2" s="13" t="s">
        <v>4</v>
      </c>
      <c r="F2" s="14"/>
      <c r="G2" s="116"/>
    </row>
    <row r="3" spans="1:8" ht="15" customHeight="1" x14ac:dyDescent="0.4">
      <c r="A3" s="11"/>
      <c r="B3" s="12"/>
      <c r="E3" s="153" t="s">
        <v>106</v>
      </c>
      <c r="F3" s="153"/>
      <c r="G3" s="84">
        <v>1</v>
      </c>
    </row>
    <row r="4" spans="1:8" ht="21.9" customHeight="1" x14ac:dyDescent="0.35">
      <c r="A4" s="13" t="s">
        <v>11</v>
      </c>
      <c r="B4" s="15" t="s">
        <v>5</v>
      </c>
      <c r="F4" s="65" t="str">
        <f>IF(ISBLANK(G1),"",IF(ISNUMBER(VALUE(G1)),"","Bitte nur Ziffern eingeben (numbers only)"))</f>
        <v/>
      </c>
      <c r="G4" s="14" t="s">
        <v>389</v>
      </c>
      <c r="H4" s="16"/>
    </row>
    <row r="5" spans="1:8" ht="21.9" customHeight="1" x14ac:dyDescent="0.35">
      <c r="A5" s="16" t="s">
        <v>34</v>
      </c>
      <c r="E5" s="19">
        <v>44080</v>
      </c>
      <c r="F5" s="65" t="str">
        <f>IF(ISBLANK(G2),"",IF(ISNUMBER(VALUE(G2)),"","Bitte nur Ziffern eingeben (numbers only)"))</f>
        <v/>
      </c>
      <c r="G5" s="14"/>
      <c r="H5" s="16"/>
    </row>
    <row r="6" spans="1:8" ht="12.15" customHeight="1" x14ac:dyDescent="0.25"/>
    <row r="7" spans="1:8" s="20" customFormat="1" ht="35.1" customHeight="1" x14ac:dyDescent="0.25">
      <c r="A7" s="154" t="s">
        <v>108</v>
      </c>
      <c r="B7" s="151"/>
      <c r="C7" s="151"/>
      <c r="D7" s="151"/>
      <c r="E7" s="151"/>
      <c r="F7" s="151"/>
      <c r="G7" s="151"/>
    </row>
    <row r="8" spans="1:8" s="20" customFormat="1" ht="35.1" customHeight="1" x14ac:dyDescent="0.25">
      <c r="A8" s="154" t="s">
        <v>109</v>
      </c>
      <c r="B8" s="151"/>
      <c r="C8" s="151"/>
      <c r="D8" s="151"/>
      <c r="E8" s="151"/>
      <c r="F8" s="151"/>
      <c r="G8" s="151"/>
    </row>
    <row r="9" spans="1:8" s="20" customFormat="1" ht="35.1" customHeight="1" x14ac:dyDescent="0.25">
      <c r="A9" s="154" t="s">
        <v>169</v>
      </c>
      <c r="B9" s="151"/>
      <c r="C9" s="151"/>
      <c r="D9" s="151"/>
      <c r="E9" s="151"/>
      <c r="F9" s="151"/>
      <c r="G9" s="151"/>
    </row>
    <row r="10" spans="1:8" s="20" customFormat="1" ht="35.1" customHeight="1" x14ac:dyDescent="0.25">
      <c r="A10" s="154" t="s">
        <v>168</v>
      </c>
      <c r="B10" s="151"/>
      <c r="C10" s="151"/>
      <c r="D10" s="151"/>
      <c r="E10" s="151"/>
      <c r="F10" s="151"/>
      <c r="G10" s="151"/>
    </row>
    <row r="11" spans="1:8" s="20" customFormat="1" ht="35.1" customHeight="1" x14ac:dyDescent="0.25">
      <c r="A11" s="154" t="s">
        <v>110</v>
      </c>
      <c r="B11" s="151"/>
      <c r="C11" s="151"/>
      <c r="D11" s="151"/>
      <c r="E11" s="151"/>
      <c r="F11" s="151"/>
      <c r="G11" s="151"/>
    </row>
    <row r="12" spans="1:8" s="20" customFormat="1" ht="35.1" customHeight="1" x14ac:dyDescent="0.25">
      <c r="A12" s="154" t="s">
        <v>111</v>
      </c>
      <c r="B12" s="154"/>
      <c r="C12" s="154"/>
      <c r="D12" s="154"/>
      <c r="E12" s="154"/>
      <c r="F12" s="154"/>
      <c r="G12" s="154"/>
    </row>
    <row r="13" spans="1:8" s="20" customFormat="1" ht="35.1" customHeight="1" x14ac:dyDescent="0.25">
      <c r="A13" s="158" t="s">
        <v>262</v>
      </c>
      <c r="B13" s="159"/>
      <c r="C13" s="159"/>
      <c r="D13" s="159"/>
      <c r="E13" s="159"/>
      <c r="F13" s="159"/>
      <c r="G13" s="159"/>
    </row>
    <row r="14" spans="1:8" s="20" customFormat="1" ht="25.05" customHeight="1" x14ac:dyDescent="0.25">
      <c r="A14" s="160" t="str">
        <f>IF(OR(ISBLANK(G1),ISBLANK(G2)),"Die Tabelle ist so nicht versandfertig. Es fehlen noch Eingaben bei Kunden-Nr. und/oder Postleitzahl.","Wichtig: Sind Ihre Eingaben bei Kunden-Nr. und Postleitzahl korrekt?")</f>
        <v>Die Tabelle ist so nicht versandfertig. Es fehlen noch Eingaben bei Kunden-Nr. und/oder Postleitzahl.</v>
      </c>
      <c r="B14" s="160"/>
      <c r="C14" s="160"/>
      <c r="D14" s="160"/>
      <c r="E14" s="160"/>
      <c r="F14" s="160"/>
      <c r="G14" s="160"/>
    </row>
    <row r="15" spans="1:8" s="20" customFormat="1" ht="25.05" customHeight="1" x14ac:dyDescent="0.25">
      <c r="A15" s="160" t="str">
        <f>IF(OR(ISBLANK(G1),ISBLANK(G2)),"Nur wenn diese beiden Felder korrekt ausgefüllt sind, kann der Absender dieser Tabelle identifiziert werden.","")</f>
        <v>Nur wenn diese beiden Felder korrekt ausgefüllt sind, kann der Absender dieser Tabelle identifiziert werden.</v>
      </c>
      <c r="B15" s="160"/>
      <c r="C15" s="160"/>
      <c r="D15" s="160"/>
      <c r="E15" s="160"/>
      <c r="F15" s="160"/>
      <c r="G15" s="160"/>
    </row>
    <row r="16" spans="1:8" s="20" customFormat="1" ht="9.9" customHeight="1" x14ac:dyDescent="0.25">
      <c r="A16" s="152"/>
      <c r="B16" s="152"/>
      <c r="C16" s="152"/>
      <c r="D16" s="152"/>
      <c r="E16" s="152"/>
      <c r="F16" s="152"/>
      <c r="G16" s="152"/>
    </row>
    <row r="17" spans="1:11" ht="30.15" customHeight="1" x14ac:dyDescent="0.35">
      <c r="A17" s="78" t="s">
        <v>40</v>
      </c>
      <c r="B17" s="13"/>
      <c r="C17" s="16"/>
      <c r="D17" s="13"/>
      <c r="E17" s="13"/>
      <c r="F17" s="13"/>
      <c r="G17" s="76"/>
      <c r="H17" s="20"/>
    </row>
    <row r="18" spans="1:11" s="20" customFormat="1" ht="9.9" customHeight="1" x14ac:dyDescent="0.25">
      <c r="A18" s="151"/>
      <c r="B18" s="151"/>
      <c r="C18" s="151"/>
      <c r="D18" s="151"/>
      <c r="E18" s="151"/>
      <c r="F18" s="151"/>
      <c r="G18" s="151"/>
    </row>
    <row r="19" spans="1:11" s="20" customFormat="1" ht="30.15" customHeight="1" x14ac:dyDescent="0.25">
      <c r="A19" s="161" t="s">
        <v>107</v>
      </c>
      <c r="B19" s="161"/>
      <c r="C19" s="161"/>
      <c r="D19" s="161"/>
      <c r="E19" s="161"/>
      <c r="F19" s="161"/>
      <c r="G19" s="161"/>
    </row>
    <row r="20" spans="1:11" ht="35.1" customHeight="1" x14ac:dyDescent="0.3">
      <c r="A20" s="57" t="s">
        <v>1</v>
      </c>
      <c r="B20" s="58" t="s">
        <v>2</v>
      </c>
      <c r="C20" s="63" t="s">
        <v>144</v>
      </c>
      <c r="D20" s="63" t="s">
        <v>7</v>
      </c>
      <c r="E20" s="63" t="s">
        <v>8</v>
      </c>
      <c r="F20" s="63" t="s">
        <v>9</v>
      </c>
      <c r="G20" s="64"/>
      <c r="H20" s="18"/>
      <c r="I20" s="17"/>
    </row>
    <row r="21" spans="1:11" ht="30.15" hidden="1" customHeight="1" x14ac:dyDescent="0.3">
      <c r="A21" s="90" t="s">
        <v>263</v>
      </c>
      <c r="B21" s="58" t="s">
        <v>264</v>
      </c>
      <c r="C21" s="62">
        <v>3</v>
      </c>
      <c r="D21" s="77"/>
      <c r="E21" s="77"/>
      <c r="F21" s="62">
        <f>pHWert!$B$1</f>
        <v>7</v>
      </c>
      <c r="G21" s="62"/>
      <c r="H21" s="66">
        <f>pHWert!C1</f>
        <v>6</v>
      </c>
      <c r="I21" s="17"/>
    </row>
    <row r="22" spans="1:11" ht="34.950000000000003" customHeight="1" x14ac:dyDescent="0.3">
      <c r="A22" s="90" t="s">
        <v>274</v>
      </c>
      <c r="B22" s="68" t="s">
        <v>52</v>
      </c>
      <c r="C22" s="62">
        <v>3</v>
      </c>
      <c r="D22" s="117"/>
      <c r="E22" s="117"/>
      <c r="F22" s="62">
        <f>Citrat!$B$1</f>
        <v>10</v>
      </c>
      <c r="G22" s="62"/>
      <c r="H22" s="66">
        <f>Citrat!$C$1</f>
        <v>9</v>
      </c>
      <c r="I22" s="17"/>
    </row>
    <row r="23" spans="1:11" s="20" customFormat="1" ht="34.950000000000003" customHeight="1" x14ac:dyDescent="0.25">
      <c r="A23" s="90" t="s">
        <v>400</v>
      </c>
      <c r="B23" s="68" t="s">
        <v>52</v>
      </c>
      <c r="C23" s="62">
        <v>3</v>
      </c>
      <c r="D23" s="117"/>
      <c r="E23" s="117"/>
      <c r="F23" s="62">
        <f>Acetat!$B$1</f>
        <v>11</v>
      </c>
      <c r="G23" s="62"/>
      <c r="H23" s="66">
        <f>Acetat!$C$1</f>
        <v>10</v>
      </c>
      <c r="I23" s="56"/>
      <c r="J23" s="56"/>
    </row>
    <row r="24" spans="1:11" s="20" customFormat="1" ht="28.05" customHeight="1" x14ac:dyDescent="0.25">
      <c r="A24" s="90" t="s">
        <v>287</v>
      </c>
      <c r="B24" s="68" t="s">
        <v>33</v>
      </c>
      <c r="C24" s="62">
        <v>3</v>
      </c>
      <c r="D24" s="117"/>
      <c r="E24" s="117"/>
      <c r="F24" s="62">
        <f>Lactose!$B$1</f>
        <v>19</v>
      </c>
      <c r="G24" s="62"/>
      <c r="H24" s="66">
        <f>Lactose!$C$1</f>
        <v>18</v>
      </c>
      <c r="I24" s="56"/>
      <c r="J24" s="56"/>
    </row>
    <row r="25" spans="1:11" s="20" customFormat="1" ht="28.05" customHeight="1" x14ac:dyDescent="0.25">
      <c r="A25" s="67" t="s">
        <v>235</v>
      </c>
      <c r="B25" s="68" t="s">
        <v>52</v>
      </c>
      <c r="C25" s="62">
        <v>3</v>
      </c>
      <c r="D25" s="117"/>
      <c r="E25" s="117"/>
      <c r="F25" s="62">
        <f>Nitrit!$B$1</f>
        <v>19</v>
      </c>
      <c r="G25" s="62"/>
      <c r="H25" s="66">
        <f>Nitrit!$C$1</f>
        <v>18</v>
      </c>
      <c r="I25" s="56"/>
      <c r="J25" s="56"/>
      <c r="K25" s="150"/>
    </row>
    <row r="26" spans="1:11" s="20" customFormat="1" ht="28.05" customHeight="1" x14ac:dyDescent="0.25">
      <c r="A26" s="67" t="s">
        <v>234</v>
      </c>
      <c r="B26" s="68" t="s">
        <v>52</v>
      </c>
      <c r="C26" s="62">
        <v>3</v>
      </c>
      <c r="D26" s="117"/>
      <c r="E26" s="117"/>
      <c r="F26" s="62">
        <f>Nitrat!B1</f>
        <v>19</v>
      </c>
      <c r="G26" s="62"/>
      <c r="H26" s="66">
        <f>Nitrat!$C$1</f>
        <v>18</v>
      </c>
      <c r="I26" s="56"/>
      <c r="J26" s="56"/>
      <c r="K26" s="150"/>
    </row>
    <row r="27" spans="1:11" s="20" customFormat="1" ht="28.05" customHeight="1" x14ac:dyDescent="0.25">
      <c r="A27" s="90" t="s">
        <v>47</v>
      </c>
      <c r="B27" s="68" t="s">
        <v>52</v>
      </c>
      <c r="C27" s="62">
        <v>3</v>
      </c>
      <c r="D27" s="117"/>
      <c r="E27" s="117"/>
      <c r="F27" s="62">
        <f>Glutaminsre!B1</f>
        <v>15</v>
      </c>
      <c r="G27" s="62"/>
      <c r="H27" s="66">
        <f>Glutaminsre!$C$1</f>
        <v>14</v>
      </c>
      <c r="I27" s="56"/>
      <c r="J27" s="56"/>
      <c r="K27" s="150"/>
    </row>
    <row r="28" spans="1:11" s="20" customFormat="1" ht="28.05" customHeight="1" x14ac:dyDescent="0.25">
      <c r="A28" s="90" t="s">
        <v>184</v>
      </c>
      <c r="B28" s="68" t="s">
        <v>52</v>
      </c>
      <c r="C28" s="62">
        <v>3</v>
      </c>
      <c r="D28" s="117"/>
      <c r="E28" s="117"/>
      <c r="F28" s="62">
        <f>Ascorbinsäure!B1</f>
        <v>23</v>
      </c>
      <c r="G28" s="62"/>
      <c r="H28" s="66">
        <f>Ascorbinsäure!C1</f>
        <v>22</v>
      </c>
      <c r="I28" s="56"/>
      <c r="J28" s="56"/>
      <c r="K28" s="150"/>
    </row>
    <row r="29" spans="1:11" s="20" customFormat="1" ht="28.05" customHeight="1" x14ac:dyDescent="0.25">
      <c r="A29" s="90" t="s">
        <v>288</v>
      </c>
      <c r="B29" s="68" t="s">
        <v>52</v>
      </c>
      <c r="C29" s="62">
        <v>3</v>
      </c>
      <c r="D29" s="117"/>
      <c r="E29" s="117"/>
      <c r="F29" s="62">
        <f>Isoascorbinsäure!B1</f>
        <v>10</v>
      </c>
      <c r="G29" s="62"/>
      <c r="H29" s="66">
        <f>Isoascorbinsäure!C1</f>
        <v>9</v>
      </c>
      <c r="I29" s="56"/>
      <c r="J29" s="56"/>
      <c r="K29" s="150"/>
    </row>
    <row r="30" spans="1:11" s="20" customFormat="1" ht="34.950000000000003" customHeight="1" x14ac:dyDescent="0.25">
      <c r="A30" s="90" t="s">
        <v>417</v>
      </c>
      <c r="B30" s="68" t="s">
        <v>52</v>
      </c>
      <c r="C30" s="62">
        <v>3</v>
      </c>
      <c r="D30" s="117"/>
      <c r="E30" s="117"/>
      <c r="F30" s="62">
        <f>Lactat!C2</f>
        <v>13</v>
      </c>
      <c r="G30" s="62"/>
      <c r="H30" s="66">
        <f>Lactat!B1</f>
        <v>12</v>
      </c>
      <c r="I30" s="56"/>
      <c r="J30" s="56"/>
      <c r="K30" s="150"/>
    </row>
    <row r="31" spans="1:11" s="20" customFormat="1" ht="34.950000000000003" customHeight="1" x14ac:dyDescent="0.25">
      <c r="A31" s="90" t="s">
        <v>418</v>
      </c>
      <c r="B31" s="68" t="s">
        <v>52</v>
      </c>
      <c r="C31" s="62">
        <v>3</v>
      </c>
      <c r="D31" s="117"/>
      <c r="E31" s="117"/>
      <c r="F31" s="62">
        <f>Lactat!D2</f>
        <v>13</v>
      </c>
      <c r="G31" s="62"/>
      <c r="H31" s="66">
        <f>Lactat!B1</f>
        <v>12</v>
      </c>
      <c r="I31" s="56"/>
      <c r="J31" s="56"/>
      <c r="K31" s="150"/>
    </row>
    <row r="32" spans="1:11" s="20" customFormat="1" ht="28.05" customHeight="1" x14ac:dyDescent="0.25">
      <c r="A32" s="67" t="s">
        <v>289</v>
      </c>
      <c r="B32" s="68" t="s">
        <v>52</v>
      </c>
      <c r="C32" s="69">
        <v>3</v>
      </c>
      <c r="D32" s="117"/>
      <c r="E32" s="117"/>
      <c r="F32" s="62">
        <f>Ca!B66</f>
        <v>31</v>
      </c>
      <c r="G32" s="62"/>
      <c r="H32" s="66">
        <f>Ca!C66</f>
        <v>30</v>
      </c>
      <c r="K32" s="150"/>
    </row>
    <row r="33" spans="1:9" s="20" customFormat="1" ht="15" customHeight="1" x14ac:dyDescent="0.25">
      <c r="A33" s="67"/>
      <c r="B33" s="101"/>
      <c r="C33" s="113">
        <f>Ca!$B$2</f>
        <v>8</v>
      </c>
      <c r="D33" s="113">
        <f>Ca!B13</f>
        <v>11</v>
      </c>
      <c r="E33" s="113">
        <f>Ca!B27</f>
        <v>6</v>
      </c>
      <c r="F33" s="113">
        <f>Ca!C27</f>
        <v>6</v>
      </c>
      <c r="G33" s="113">
        <f>Ca!B36</f>
        <v>4</v>
      </c>
      <c r="H33" s="113">
        <f>Ca!B43</f>
        <v>20</v>
      </c>
    </row>
    <row r="34" spans="1:9" s="20" customFormat="1" ht="30.15" customHeight="1" x14ac:dyDescent="0.25">
      <c r="A34" s="78" t="s">
        <v>10</v>
      </c>
    </row>
    <row r="35" spans="1:9" ht="24" hidden="1" customHeight="1" x14ac:dyDescent="0.25">
      <c r="A35" s="21"/>
      <c r="B35" s="156"/>
      <c r="C35" s="156"/>
      <c r="D35" s="156"/>
      <c r="E35" s="156"/>
      <c r="F35" s="156"/>
      <c r="G35" s="156"/>
      <c r="H35" s="156"/>
    </row>
    <row r="36" spans="1:9" ht="25.5" customHeight="1" x14ac:dyDescent="0.25">
      <c r="A36" s="23" t="s">
        <v>272</v>
      </c>
      <c r="B36" s="157"/>
      <c r="C36" s="157"/>
      <c r="D36" s="157"/>
      <c r="E36" s="157"/>
      <c r="F36" s="157"/>
      <c r="G36" s="157"/>
      <c r="H36" s="157"/>
      <c r="I36" s="22" t="b">
        <f>ISBLANK(VLOOKUP(F22,Citrat!A3:C12,3))</f>
        <v>1</v>
      </c>
    </row>
    <row r="37" spans="1:9" ht="24" customHeight="1" x14ac:dyDescent="0.25">
      <c r="A37" s="21" t="str">
        <f>IF(F22=H22,"bitte eingeben:",IF(I36,"","Art der Modifikation/Ausgabedatum:"))</f>
        <v/>
      </c>
      <c r="B37" s="155"/>
      <c r="C37" s="155"/>
      <c r="D37" s="155"/>
      <c r="E37" s="155"/>
      <c r="F37" s="155"/>
      <c r="G37" s="155"/>
      <c r="H37" s="155"/>
    </row>
    <row r="38" spans="1:9" ht="18" customHeight="1" x14ac:dyDescent="0.25">
      <c r="A38" s="23" t="s">
        <v>256</v>
      </c>
      <c r="B38" s="157"/>
      <c r="C38" s="157"/>
      <c r="D38" s="157"/>
      <c r="E38" s="157"/>
      <c r="F38" s="157"/>
      <c r="G38" s="157"/>
      <c r="H38" s="157"/>
      <c r="I38" s="22" t="b">
        <f>ISBLANK(VLOOKUP(F23,Acetat!A3:C12,3))</f>
        <v>1</v>
      </c>
    </row>
    <row r="39" spans="1:9" ht="24" customHeight="1" x14ac:dyDescent="0.25">
      <c r="A39" s="21" t="str">
        <f>IF(F23=H23,"bitte eingeben:",IF(I38,"","Art der Modifikation/Ausgabedatum:"))</f>
        <v/>
      </c>
      <c r="B39" s="155"/>
      <c r="C39" s="155"/>
      <c r="D39" s="155"/>
      <c r="E39" s="155"/>
      <c r="F39" s="155"/>
      <c r="G39" s="155"/>
      <c r="H39" s="155"/>
      <c r="I39" s="22"/>
    </row>
    <row r="40" spans="1:9" ht="18" customHeight="1" x14ac:dyDescent="0.25">
      <c r="A40" s="23" t="s">
        <v>287</v>
      </c>
      <c r="B40" s="157"/>
      <c r="C40" s="157"/>
      <c r="D40" s="157"/>
      <c r="E40" s="157"/>
      <c r="F40" s="157"/>
      <c r="G40" s="157"/>
      <c r="H40" s="157"/>
      <c r="I40" s="22" t="b">
        <f>ISBLANK(VLOOKUP(F24,Lactose!A3:C20,3))</f>
        <v>1</v>
      </c>
    </row>
    <row r="41" spans="1:9" ht="24" customHeight="1" x14ac:dyDescent="0.25">
      <c r="A41" s="21" t="str">
        <f>IF(F24=H24,"bitte eingeben:",IF(I40,"","Art der Modifikation/Ausgabedatum:"))</f>
        <v/>
      </c>
      <c r="B41" s="162"/>
      <c r="C41" s="162"/>
      <c r="D41" s="162"/>
      <c r="E41" s="162"/>
      <c r="F41" s="162"/>
      <c r="G41" s="162"/>
      <c r="H41" s="162"/>
      <c r="I41" s="22"/>
    </row>
    <row r="42" spans="1:9" ht="18" customHeight="1" x14ac:dyDescent="0.25">
      <c r="A42" s="23" t="s">
        <v>246</v>
      </c>
      <c r="B42" s="157"/>
      <c r="C42" s="157"/>
      <c r="D42" s="157"/>
      <c r="E42" s="157"/>
      <c r="F42" s="157"/>
      <c r="G42" s="157"/>
      <c r="H42" s="157"/>
      <c r="I42" s="22" t="b">
        <f>ISBLANK(VLOOKUP(F25,Nitrit!A3:C20,3))</f>
        <v>1</v>
      </c>
    </row>
    <row r="43" spans="1:9" ht="24" customHeight="1" x14ac:dyDescent="0.25">
      <c r="A43" s="21" t="str">
        <f>IF(F25=H25,"bitte eingeben:",IF(I42,"","Art der Modifikation/Ausgabedatum:"))</f>
        <v/>
      </c>
      <c r="B43" s="162"/>
      <c r="C43" s="162"/>
      <c r="D43" s="162"/>
      <c r="E43" s="162"/>
      <c r="F43" s="162"/>
      <c r="G43" s="162"/>
      <c r="H43" s="162"/>
      <c r="I43" s="22"/>
    </row>
    <row r="44" spans="1:9" ht="18" customHeight="1" x14ac:dyDescent="0.25">
      <c r="A44" s="23" t="s">
        <v>245</v>
      </c>
      <c r="B44" s="157"/>
      <c r="C44" s="157"/>
      <c r="D44" s="157"/>
      <c r="E44" s="157"/>
      <c r="F44" s="157"/>
      <c r="G44" s="157"/>
      <c r="H44" s="157"/>
      <c r="I44" s="22" t="b">
        <f>ISBLANK(VLOOKUP(F26,Nitrat!A3:C25,3))</f>
        <v>1</v>
      </c>
    </row>
    <row r="45" spans="1:9" ht="24" customHeight="1" x14ac:dyDescent="0.25">
      <c r="A45" s="21" t="str">
        <f>IF(F26=H26,"bitte eingeben:",IF(I44,"","Art der Modifikation/Ausgabedatum:"))</f>
        <v/>
      </c>
      <c r="B45" s="162"/>
      <c r="C45" s="162"/>
      <c r="D45" s="162"/>
      <c r="E45" s="162"/>
      <c r="F45" s="162"/>
      <c r="G45" s="162"/>
      <c r="H45" s="162"/>
      <c r="I45" s="22"/>
    </row>
    <row r="46" spans="1:9" ht="18" customHeight="1" x14ac:dyDescent="0.25">
      <c r="A46" s="23" t="s">
        <v>47</v>
      </c>
      <c r="B46" s="167"/>
      <c r="C46" s="167"/>
      <c r="D46" s="167"/>
      <c r="E46" s="167"/>
      <c r="F46" s="167"/>
      <c r="G46" s="167"/>
      <c r="H46" s="167"/>
      <c r="I46" s="22" t="b">
        <f>ISBLANK(VLOOKUP(F27,Glutaminsre!A3:C17,3))</f>
        <v>1</v>
      </c>
    </row>
    <row r="47" spans="1:9" ht="24" customHeight="1" x14ac:dyDescent="0.25">
      <c r="A47" s="21" t="str">
        <f>IF(F27=H27,"bitte eingeben:",IF(I46,"","Art der Modifikation/Ausgabedatum:"))</f>
        <v/>
      </c>
      <c r="B47" s="165"/>
      <c r="C47" s="165"/>
      <c r="D47" s="165"/>
      <c r="E47" s="165"/>
      <c r="F47" s="165"/>
      <c r="G47" s="165"/>
      <c r="H47" s="165"/>
      <c r="I47" s="22"/>
    </row>
    <row r="48" spans="1:9" ht="18" customHeight="1" x14ac:dyDescent="0.25">
      <c r="A48" s="23" t="s">
        <v>184</v>
      </c>
      <c r="B48" s="166"/>
      <c r="C48" s="166"/>
      <c r="D48" s="166"/>
      <c r="E48" s="166"/>
      <c r="F48" s="166"/>
      <c r="G48" s="166"/>
      <c r="H48" s="166"/>
      <c r="I48" s="22" t="b">
        <f>ISBLANK(VLOOKUP(F28,Ascorbinsäure!A3:C25,3))</f>
        <v>1</v>
      </c>
    </row>
    <row r="49" spans="1:11" ht="24" customHeight="1" x14ac:dyDescent="0.25">
      <c r="A49" s="21" t="str">
        <f>IF(F28=H28,"bitte eingeben:",IF(I48,"","Art der Modifikation/Ausgabedatum:"))</f>
        <v/>
      </c>
      <c r="B49" s="164"/>
      <c r="C49" s="164"/>
      <c r="D49" s="164"/>
      <c r="E49" s="164"/>
      <c r="F49" s="164"/>
      <c r="G49" s="164"/>
      <c r="H49" s="164"/>
      <c r="I49" s="22"/>
    </row>
    <row r="50" spans="1:11" ht="18" customHeight="1" x14ac:dyDescent="0.25">
      <c r="A50" s="23" t="s">
        <v>288</v>
      </c>
      <c r="B50" s="163"/>
      <c r="C50" s="163"/>
      <c r="D50" s="163"/>
      <c r="E50" s="163"/>
      <c r="F50" s="163"/>
      <c r="G50" s="163"/>
      <c r="H50" s="163"/>
      <c r="I50" s="22" t="b">
        <f>ISBLANK(VLOOKUP(F29,Isoascorbinsäure!A3:C12,3))</f>
        <v>1</v>
      </c>
    </row>
    <row r="51" spans="1:11" ht="24" customHeight="1" x14ac:dyDescent="0.25">
      <c r="A51" s="21" t="str">
        <f>IF(F29=H29,"bitte eingeben:",IF(I50,"","Art der Modifikation/Ausgabedatum:"))</f>
        <v/>
      </c>
      <c r="B51" s="164"/>
      <c r="C51" s="164"/>
      <c r="D51" s="164"/>
      <c r="E51" s="164"/>
      <c r="F51" s="164"/>
      <c r="G51" s="164"/>
      <c r="H51" s="164"/>
      <c r="I51" s="22"/>
    </row>
    <row r="52" spans="1:11" ht="18" customHeight="1" x14ac:dyDescent="0.25">
      <c r="A52" s="23" t="s">
        <v>420</v>
      </c>
      <c r="B52" s="163"/>
      <c r="C52" s="163"/>
      <c r="D52" s="163"/>
      <c r="E52" s="163"/>
      <c r="F52" s="163"/>
      <c r="G52" s="163"/>
      <c r="H52" s="163"/>
      <c r="I52" s="22" t="b">
        <f>ISBLANK(VLOOKUP(F30,Lactat!A3:C15,3))</f>
        <v>1</v>
      </c>
    </row>
    <row r="53" spans="1:11" ht="24" customHeight="1" x14ac:dyDescent="0.25">
      <c r="A53" s="21" t="str">
        <f>IF(F30=H30,"bitte eingeben:",IF(I52,"","Art der Modifikation/Ausgabedatum:"))</f>
        <v/>
      </c>
      <c r="B53" s="164"/>
      <c r="C53" s="164"/>
      <c r="D53" s="164"/>
      <c r="E53" s="164"/>
      <c r="F53" s="164"/>
      <c r="G53" s="164"/>
      <c r="H53" s="164"/>
      <c r="I53" s="22"/>
    </row>
    <row r="54" spans="1:11" ht="18" customHeight="1" x14ac:dyDescent="0.25">
      <c r="A54" s="23" t="s">
        <v>421</v>
      </c>
      <c r="B54" s="163"/>
      <c r="C54" s="163"/>
      <c r="D54" s="163"/>
      <c r="E54" s="163"/>
      <c r="F54" s="163"/>
      <c r="G54" s="163"/>
      <c r="H54" s="163"/>
      <c r="I54" s="22" t="b">
        <f>ISBLANK(VLOOKUP(F31,Lactat!A3:C15,3))</f>
        <v>1</v>
      </c>
    </row>
    <row r="55" spans="1:11" ht="24" customHeight="1" x14ac:dyDescent="0.25">
      <c r="A55" s="21" t="str">
        <f>IF(F31=H31,"bitte eingeben:",IF(I54,"","Art der Modifikation/Ausgabedatum:"))</f>
        <v/>
      </c>
      <c r="B55" s="164"/>
      <c r="C55" s="164"/>
      <c r="D55" s="164"/>
      <c r="E55" s="164"/>
      <c r="F55" s="164"/>
      <c r="G55" s="164"/>
      <c r="H55" s="164"/>
    </row>
    <row r="56" spans="1:11" ht="18" hidden="1" customHeight="1" x14ac:dyDescent="0.25">
      <c r="A56" s="23"/>
      <c r="B56" s="170"/>
      <c r="C56" s="170"/>
      <c r="D56" s="170"/>
      <c r="E56" s="170"/>
      <c r="F56" s="170"/>
      <c r="G56" s="170"/>
      <c r="H56" s="170"/>
      <c r="I56" s="22"/>
    </row>
    <row r="57" spans="1:11" ht="24" hidden="1" customHeight="1" x14ac:dyDescent="0.25">
      <c r="A57" s="21"/>
      <c r="B57" s="170"/>
      <c r="C57" s="170"/>
      <c r="D57" s="170"/>
      <c r="E57" s="170"/>
      <c r="F57" s="170"/>
      <c r="G57" s="170"/>
      <c r="H57" s="170"/>
    </row>
    <row r="58" spans="1:11" ht="18" customHeight="1" x14ac:dyDescent="0.25">
      <c r="A58" s="110" t="s">
        <v>289</v>
      </c>
      <c r="B58" s="108"/>
      <c r="C58" s="108"/>
      <c r="D58" s="108"/>
      <c r="E58" s="108"/>
      <c r="F58" s="108"/>
      <c r="G58" s="108"/>
      <c r="H58" s="108"/>
      <c r="I58" s="22"/>
      <c r="J58" s="20"/>
      <c r="K58" s="20"/>
    </row>
    <row r="59" spans="1:11" ht="18" customHeight="1" x14ac:dyDescent="0.25">
      <c r="A59" s="109" t="s">
        <v>290</v>
      </c>
      <c r="B59" s="108"/>
      <c r="C59" s="108"/>
      <c r="D59" s="108"/>
      <c r="E59" s="108"/>
      <c r="F59" s="108"/>
      <c r="G59" s="108"/>
      <c r="H59" s="108"/>
      <c r="I59" s="20"/>
      <c r="J59" s="20"/>
      <c r="K59" s="20"/>
    </row>
    <row r="60" spans="1:11" ht="18" customHeight="1" x14ac:dyDescent="0.25">
      <c r="A60" s="109" t="s">
        <v>364</v>
      </c>
      <c r="B60" s="108"/>
      <c r="C60" s="108"/>
      <c r="D60" s="108"/>
      <c r="E60" s="108"/>
      <c r="F60" s="108"/>
      <c r="G60" s="108"/>
      <c r="H60" s="108"/>
      <c r="I60" s="20"/>
      <c r="J60" s="20"/>
      <c r="K60" s="20"/>
    </row>
    <row r="61" spans="1:11" ht="24" customHeight="1" x14ac:dyDescent="0.25">
      <c r="A61" s="106" t="str">
        <f>IF(Ergebnisse!D33=MAX(Ca!$A$14:$A$24)-1,"bitte eingeben:","")</f>
        <v/>
      </c>
      <c r="B61" s="169"/>
      <c r="C61" s="169"/>
      <c r="D61" s="169"/>
      <c r="E61" s="169"/>
      <c r="F61" s="169"/>
      <c r="G61" s="169"/>
      <c r="H61" s="169"/>
      <c r="I61" s="20"/>
      <c r="J61" s="20"/>
      <c r="K61" s="20"/>
    </row>
    <row r="62" spans="1:11" ht="18" customHeight="1" x14ac:dyDescent="0.25">
      <c r="A62" s="109" t="s">
        <v>363</v>
      </c>
      <c r="B62" s="108"/>
      <c r="C62" s="108"/>
      <c r="D62" s="108"/>
      <c r="E62" s="108"/>
      <c r="F62" s="108"/>
      <c r="G62" s="108"/>
      <c r="H62" s="108"/>
      <c r="I62" s="20"/>
      <c r="J62" s="20"/>
      <c r="K62" s="20"/>
    </row>
    <row r="63" spans="1:11" ht="18" customHeight="1" x14ac:dyDescent="0.25">
      <c r="A63" s="109" t="s">
        <v>362</v>
      </c>
      <c r="B63" s="108"/>
      <c r="C63" s="108"/>
      <c r="D63" s="108"/>
      <c r="E63" s="108"/>
      <c r="F63" s="108"/>
      <c r="G63" s="108"/>
      <c r="H63" s="108"/>
      <c r="I63" s="20"/>
      <c r="J63" s="20"/>
      <c r="K63" s="20"/>
    </row>
    <row r="64" spans="1:11" ht="24" customHeight="1" x14ac:dyDescent="0.25">
      <c r="A64" s="106" t="str">
        <f>IF(OR(Ergebnisse!E33=MAX(Ca!$A$28:$A$33)-1,Ergebnisse!F33=MAX(Ca!$A$28:$A$33)-1),"bitte eingeben:","")</f>
        <v/>
      </c>
      <c r="B64" s="169"/>
      <c r="C64" s="169"/>
      <c r="D64" s="169"/>
      <c r="E64" s="169"/>
      <c r="F64" s="169"/>
      <c r="G64" s="169"/>
      <c r="H64" s="169"/>
      <c r="I64" s="20"/>
      <c r="J64" s="20"/>
      <c r="K64" s="20"/>
    </row>
    <row r="65" spans="1:11" ht="18" customHeight="1" x14ac:dyDescent="0.25">
      <c r="A65" s="109" t="s">
        <v>315</v>
      </c>
      <c r="B65" s="109"/>
      <c r="C65" s="109"/>
      <c r="D65" s="109"/>
      <c r="E65" s="109"/>
      <c r="F65" s="109"/>
      <c r="G65" s="109"/>
      <c r="H65" s="109"/>
      <c r="I65" s="20"/>
      <c r="J65" s="20"/>
      <c r="K65" s="20"/>
    </row>
    <row r="66" spans="1:11" ht="24" customHeight="1" x14ac:dyDescent="0.25">
      <c r="A66" s="106" t="str">
        <f>IF(G33=MAX(Ca!$A$37:$A$40)-1,"bitte eingeben:","")</f>
        <v/>
      </c>
      <c r="B66" s="169"/>
      <c r="C66" s="169"/>
      <c r="D66" s="169"/>
      <c r="E66" s="169"/>
      <c r="F66" s="169"/>
      <c r="G66" s="169"/>
      <c r="H66" s="169"/>
      <c r="I66" s="20"/>
      <c r="J66" s="20"/>
      <c r="K66" s="20"/>
    </row>
    <row r="67" spans="1:11" ht="18" customHeight="1" x14ac:dyDescent="0.25">
      <c r="A67" s="109" t="s">
        <v>361</v>
      </c>
      <c r="B67" s="109"/>
      <c r="C67" s="109"/>
      <c r="D67" s="109"/>
      <c r="E67" s="109"/>
      <c r="F67" s="109"/>
      <c r="G67" s="109"/>
      <c r="H67" s="109"/>
      <c r="I67" s="111"/>
      <c r="J67" s="20"/>
      <c r="K67" s="20"/>
    </row>
    <row r="68" spans="1:11" ht="24" customHeight="1" x14ac:dyDescent="0.25">
      <c r="A68" s="106" t="str">
        <f>IF(Ergebnisse!H33=MAX(Ca!$A$44:$A$63)-1,"bitte eingeben:","")</f>
        <v/>
      </c>
      <c r="B68" s="169"/>
      <c r="C68" s="169"/>
      <c r="D68" s="169"/>
      <c r="E68" s="169"/>
      <c r="F68" s="169"/>
      <c r="G68" s="169"/>
      <c r="H68" s="169"/>
      <c r="I68" s="112"/>
      <c r="J68" s="20"/>
      <c r="K68" s="20"/>
    </row>
    <row r="69" spans="1:11" ht="18" customHeight="1" x14ac:dyDescent="0.25">
      <c r="A69" s="109" t="s">
        <v>360</v>
      </c>
      <c r="B69" s="108"/>
      <c r="C69" s="108"/>
      <c r="D69" s="108"/>
      <c r="E69" s="108"/>
      <c r="F69" s="108"/>
      <c r="G69" s="108"/>
      <c r="H69" s="108"/>
      <c r="I69" s="22" t="b">
        <f>ISBLANK(VLOOKUP(F32,Ca!A67:C97,3))</f>
        <v>1</v>
      </c>
      <c r="J69" s="20"/>
      <c r="K69" s="107" t="b">
        <v>1</v>
      </c>
    </row>
    <row r="70" spans="1:11" ht="24" customHeight="1" x14ac:dyDescent="0.25">
      <c r="A70" s="106" t="str">
        <f>IF(Ergebnisse!F32=MAX(Ca!$A$67:$A$97)-1,"bitte eingeben:",IF(K69,"","Art der Modifikation:"))</f>
        <v/>
      </c>
      <c r="B70" s="168"/>
      <c r="C70" s="168"/>
      <c r="D70" s="168"/>
      <c r="E70" s="168"/>
      <c r="F70" s="168"/>
      <c r="G70" s="168"/>
      <c r="H70" s="168"/>
      <c r="I70" s="112"/>
      <c r="J70" s="20"/>
      <c r="K70" s="20"/>
    </row>
  </sheetData>
  <sheetProtection password="CAA1" sheet="1" objects="1" scenarios="1"/>
  <mergeCells count="42">
    <mergeCell ref="B70:H70"/>
    <mergeCell ref="B68:H68"/>
    <mergeCell ref="B55:H55"/>
    <mergeCell ref="B50:H50"/>
    <mergeCell ref="B53:H53"/>
    <mergeCell ref="B66:H66"/>
    <mergeCell ref="B64:H64"/>
    <mergeCell ref="B61:H61"/>
    <mergeCell ref="B57:H57"/>
    <mergeCell ref="B56:H56"/>
    <mergeCell ref="B41:H41"/>
    <mergeCell ref="B42:H42"/>
    <mergeCell ref="B52:H52"/>
    <mergeCell ref="B51:H51"/>
    <mergeCell ref="B54:H54"/>
    <mergeCell ref="B44:H44"/>
    <mergeCell ref="B45:H45"/>
    <mergeCell ref="B47:H47"/>
    <mergeCell ref="B49:H49"/>
    <mergeCell ref="B48:H48"/>
    <mergeCell ref="B46:H46"/>
    <mergeCell ref="B43:H43"/>
    <mergeCell ref="B37:H37"/>
    <mergeCell ref="B35:H35"/>
    <mergeCell ref="B38:H38"/>
    <mergeCell ref="B39:H39"/>
    <mergeCell ref="B40:H40"/>
    <mergeCell ref="B36:H36"/>
    <mergeCell ref="K25:K32"/>
    <mergeCell ref="A18:G18"/>
    <mergeCell ref="A16:G16"/>
    <mergeCell ref="E3:F3"/>
    <mergeCell ref="A7:G7"/>
    <mergeCell ref="A9:G9"/>
    <mergeCell ref="A8:G8"/>
    <mergeCell ref="A10:G10"/>
    <mergeCell ref="A11:G11"/>
    <mergeCell ref="A13:G13"/>
    <mergeCell ref="A14:G14"/>
    <mergeCell ref="A15:G15"/>
    <mergeCell ref="A12:G12"/>
    <mergeCell ref="A19:G19"/>
  </mergeCells>
  <phoneticPr fontId="0" type="noConversion"/>
  <conditionalFormatting sqref="H29:H32 H21:H26">
    <cfRule type="cellIs" dxfId="37" priority="13" stopIfTrue="1" operator="equal">
      <formula>6</formula>
    </cfRule>
  </conditionalFormatting>
  <conditionalFormatting sqref="J23:J31">
    <cfRule type="cellIs" dxfId="36" priority="14" stopIfTrue="1" operator="equal">
      <formula>15</formula>
    </cfRule>
  </conditionalFormatting>
  <conditionalFormatting sqref="I23:I31">
    <cfRule type="cellIs" dxfId="35" priority="15" stopIfTrue="1" operator="equal">
      <formula>11</formula>
    </cfRule>
  </conditionalFormatting>
  <conditionalFormatting sqref="B46:H46">
    <cfRule type="expression" dxfId="34" priority="16" stopIfTrue="1">
      <formula>$G$23-5=0</formula>
    </cfRule>
  </conditionalFormatting>
  <conditionalFormatting sqref="B48:H48">
    <cfRule type="expression" dxfId="33" priority="17" stopIfTrue="1">
      <formula>$I$23-3=0</formula>
    </cfRule>
  </conditionalFormatting>
  <conditionalFormatting sqref="B50:H50">
    <cfRule type="expression" dxfId="32" priority="18" stopIfTrue="1">
      <formula>$I$23-10=0</formula>
    </cfRule>
  </conditionalFormatting>
  <conditionalFormatting sqref="G21:G27 G31:G32">
    <cfRule type="cellIs" dxfId="31" priority="20" stopIfTrue="1" operator="equal">
      <formula>10</formula>
    </cfRule>
  </conditionalFormatting>
  <conditionalFormatting sqref="F23">
    <cfRule type="expression" dxfId="30" priority="21" stopIfTrue="1">
      <formula>$F$23-$H$23=1</formula>
    </cfRule>
  </conditionalFormatting>
  <conditionalFormatting sqref="F24">
    <cfRule type="expression" dxfId="29" priority="22" stopIfTrue="1">
      <formula>$F$24-$H$24=1</formula>
    </cfRule>
  </conditionalFormatting>
  <conditionalFormatting sqref="F25">
    <cfRule type="expression" dxfId="28" priority="23" stopIfTrue="1">
      <formula>$F$25-$H$25=1</formula>
    </cfRule>
  </conditionalFormatting>
  <conditionalFormatting sqref="F26">
    <cfRule type="expression" dxfId="27" priority="24" stopIfTrue="1">
      <formula>$F$26-$H$26=1</formula>
    </cfRule>
  </conditionalFormatting>
  <conditionalFormatting sqref="F27">
    <cfRule type="expression" dxfId="26" priority="25" stopIfTrue="1">
      <formula>$F$27-$H$27=1</formula>
    </cfRule>
  </conditionalFormatting>
  <conditionalFormatting sqref="F28">
    <cfRule type="expression" dxfId="25" priority="26" stopIfTrue="1">
      <formula>$F$28-$H$28=1</formula>
    </cfRule>
  </conditionalFormatting>
  <conditionalFormatting sqref="F29:F30">
    <cfRule type="expression" dxfId="24" priority="27" stopIfTrue="1">
      <formula>$F$29-$H$29=1</formula>
    </cfRule>
  </conditionalFormatting>
  <conditionalFormatting sqref="F31">
    <cfRule type="expression" dxfId="23" priority="28" stopIfTrue="1">
      <formula>$F$31-$H$31=1</formula>
    </cfRule>
  </conditionalFormatting>
  <conditionalFormatting sqref="G28:G30">
    <cfRule type="cellIs" dxfId="22" priority="29" stopIfTrue="1" operator="equal">
      <formula>3</formula>
    </cfRule>
  </conditionalFormatting>
  <conditionalFormatting sqref="F32">
    <cfRule type="expression" dxfId="21" priority="31" stopIfTrue="1">
      <formula>$F$32-$H$32=1</formula>
    </cfRule>
  </conditionalFormatting>
  <conditionalFormatting sqref="F21">
    <cfRule type="expression" dxfId="20" priority="32" stopIfTrue="1">
      <formula>$F$21-$H$21=1</formula>
    </cfRule>
  </conditionalFormatting>
  <conditionalFormatting sqref="B35:H35">
    <cfRule type="expression" dxfId="19" priority="33" stopIfTrue="1">
      <formula>OR($F$21-$H$21=0,NOT(#REF!))</formula>
    </cfRule>
  </conditionalFormatting>
  <conditionalFormatting sqref="B41:H41">
    <cfRule type="expression" dxfId="18" priority="34" stopIfTrue="1">
      <formula>OR($F$24-$H$24=0,NOT($I40))</formula>
    </cfRule>
  </conditionalFormatting>
  <conditionalFormatting sqref="B39:H39">
    <cfRule type="expression" dxfId="17" priority="35" stopIfTrue="1">
      <formula>OR($F$23-$H$23=0,NOT($I38))</formula>
    </cfRule>
  </conditionalFormatting>
  <conditionalFormatting sqref="B43:H43">
    <cfRule type="expression" dxfId="16" priority="36" stopIfTrue="1">
      <formula>OR($F$25-$H$25=0,NOT($I42))</formula>
    </cfRule>
  </conditionalFormatting>
  <conditionalFormatting sqref="B45:H45">
    <cfRule type="expression" dxfId="15" priority="37" stopIfTrue="1">
      <formula>OR($F$26-$H$26=0,NOT($I44))</formula>
    </cfRule>
  </conditionalFormatting>
  <conditionalFormatting sqref="B47:H47">
    <cfRule type="expression" dxfId="14" priority="38" stopIfTrue="1">
      <formula>OR($F$27-$H$27=0,NOT($I46))</formula>
    </cfRule>
  </conditionalFormatting>
  <conditionalFormatting sqref="B49:H49">
    <cfRule type="expression" dxfId="13" priority="39" stopIfTrue="1">
      <formula>OR($F$28-$H$28=0,NOT($I48))</formula>
    </cfRule>
  </conditionalFormatting>
  <conditionalFormatting sqref="B51:H51">
    <cfRule type="expression" dxfId="12" priority="40" stopIfTrue="1">
      <formula>OR($F$29-$H$29=0,NOT($I50))</formula>
    </cfRule>
  </conditionalFormatting>
  <conditionalFormatting sqref="B57:H57">
    <cfRule type="expression" dxfId="11" priority="42" stopIfTrue="1">
      <formula>OR($F$32-$H$32=0,NOT($I56))</formula>
    </cfRule>
  </conditionalFormatting>
  <conditionalFormatting sqref="B37:H37">
    <cfRule type="expression" dxfId="10" priority="44" stopIfTrue="1">
      <formula>OR($F$22-$H$22=0,NOT($I36))</formula>
    </cfRule>
  </conditionalFormatting>
  <conditionalFormatting sqref="F22">
    <cfRule type="expression" dxfId="9" priority="45" stopIfTrue="1">
      <formula>$F$22-$H$22=1</formula>
    </cfRule>
  </conditionalFormatting>
  <conditionalFormatting sqref="B64">
    <cfRule type="expression" dxfId="8" priority="8" stopIfTrue="1">
      <formula>OR($E33-5=0,F33-5=0)</formula>
    </cfRule>
  </conditionalFormatting>
  <conditionalFormatting sqref="B66">
    <cfRule type="expression" dxfId="7" priority="9" stopIfTrue="1">
      <formula>G33-3=0</formula>
    </cfRule>
  </conditionalFormatting>
  <conditionalFormatting sqref="B68">
    <cfRule type="expression" dxfId="6" priority="10" stopIfTrue="1">
      <formula>H33-18=0</formula>
    </cfRule>
  </conditionalFormatting>
  <conditionalFormatting sqref="B61">
    <cfRule type="expression" dxfId="5" priority="5" stopIfTrue="1">
      <formula>D33-10=0</formula>
    </cfRule>
  </conditionalFormatting>
  <conditionalFormatting sqref="B70">
    <cfRule type="expression" dxfId="4" priority="57" stopIfTrue="1">
      <formula>OR(H32-$F$32=0,NOT(I69))</formula>
    </cfRule>
  </conditionalFormatting>
  <conditionalFormatting sqref="B52:H52">
    <cfRule type="expression" dxfId="3" priority="3" stopIfTrue="1">
      <formula>$I$23-10=0</formula>
    </cfRule>
  </conditionalFormatting>
  <conditionalFormatting sqref="B53:H53">
    <cfRule type="expression" dxfId="2" priority="4" stopIfTrue="1">
      <formula>OR($F$30-$H$30=0,NOT($I52))</formula>
    </cfRule>
  </conditionalFormatting>
  <conditionalFormatting sqref="B54:H54">
    <cfRule type="expression" dxfId="1" priority="1" stopIfTrue="1">
      <formula>$I$23-10=0</formula>
    </cfRule>
  </conditionalFormatting>
  <conditionalFormatting sqref="B55:H55">
    <cfRule type="expression" dxfId="0" priority="2" stopIfTrue="1">
      <formula>OR($F$31-$H$31=0,NOT($I54))</formula>
    </cfRule>
  </conditionalFormatting>
  <pageMargins left="0.59055118110236227" right="0.59055118110236227" top="0.55118110236220474" bottom="0.55118110236220474" header="0.27559055118110237" footer="0.27559055118110237"/>
  <pageSetup paperSize="9" scale="95" orientation="landscape" verticalDpi="196" r:id="rId1"/>
  <headerFooter alignWithMargins="0">
    <oddHeader>&amp;LErgebnisdatenblatt&amp;C&amp;F&amp;RSeite &amp;P von &amp;N  Seiten</oddHeader>
    <oddFooter>&amp;L(c) LVU, 79336 Herbolzheim&amp;RTel +49 7643 40335; Fax: +49 7643 40319; info@lvus.de</oddFooter>
  </headerFooter>
  <rowBreaks count="3" manualBreakCount="3">
    <brk id="18" max="16383" man="1"/>
    <brk id="33" max="16383" man="1"/>
    <brk id="57"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2095" r:id="rId4" name="Drop Down 47">
              <controlPr locked="0" defaultSize="0" autoLine="0" autoPict="0">
                <anchor moveWithCells="1">
                  <from>
                    <xdr:col>1</xdr:col>
                    <xdr:colOff>22860</xdr:colOff>
                    <xdr:row>37</xdr:row>
                    <xdr:rowOff>15240</xdr:rowOff>
                  </from>
                  <to>
                    <xdr:col>7</xdr:col>
                    <xdr:colOff>160020</xdr:colOff>
                    <xdr:row>38</xdr:row>
                    <xdr:rowOff>0</xdr:rowOff>
                  </to>
                </anchor>
              </controlPr>
            </control>
          </mc:Choice>
        </mc:AlternateContent>
        <mc:AlternateContent xmlns:mc="http://schemas.openxmlformats.org/markup-compatibility/2006">
          <mc:Choice Requires="x14">
            <control shapeId="2096" r:id="rId5" name="Drop Down 48">
              <controlPr locked="0" defaultSize="0" autoLine="0" autoPict="0">
                <anchor moveWithCells="1">
                  <from>
                    <xdr:col>1</xdr:col>
                    <xdr:colOff>22860</xdr:colOff>
                    <xdr:row>39</xdr:row>
                    <xdr:rowOff>7620</xdr:rowOff>
                  </from>
                  <to>
                    <xdr:col>7</xdr:col>
                    <xdr:colOff>160020</xdr:colOff>
                    <xdr:row>39</xdr:row>
                    <xdr:rowOff>220980</xdr:rowOff>
                  </to>
                </anchor>
              </controlPr>
            </control>
          </mc:Choice>
        </mc:AlternateContent>
        <mc:AlternateContent xmlns:mc="http://schemas.openxmlformats.org/markup-compatibility/2006">
          <mc:Choice Requires="x14">
            <control shapeId="2097" r:id="rId6" name="Drop Down 49">
              <controlPr locked="0" defaultSize="0" autoLine="0" autoPict="0">
                <anchor moveWithCells="1">
                  <from>
                    <xdr:col>1</xdr:col>
                    <xdr:colOff>22860</xdr:colOff>
                    <xdr:row>41</xdr:row>
                    <xdr:rowOff>7620</xdr:rowOff>
                  </from>
                  <to>
                    <xdr:col>7</xdr:col>
                    <xdr:colOff>160020</xdr:colOff>
                    <xdr:row>41</xdr:row>
                    <xdr:rowOff>220980</xdr:rowOff>
                  </to>
                </anchor>
              </controlPr>
            </control>
          </mc:Choice>
        </mc:AlternateContent>
        <mc:AlternateContent xmlns:mc="http://schemas.openxmlformats.org/markup-compatibility/2006">
          <mc:Choice Requires="x14">
            <control shapeId="2098" r:id="rId7" name="Drop Down 50">
              <controlPr locked="0" defaultSize="0" autoLine="0" autoPict="0">
                <anchor moveWithCells="1">
                  <from>
                    <xdr:col>1</xdr:col>
                    <xdr:colOff>22860</xdr:colOff>
                    <xdr:row>43</xdr:row>
                    <xdr:rowOff>7620</xdr:rowOff>
                  </from>
                  <to>
                    <xdr:col>7</xdr:col>
                    <xdr:colOff>160020</xdr:colOff>
                    <xdr:row>43</xdr:row>
                    <xdr:rowOff>220980</xdr:rowOff>
                  </to>
                </anchor>
              </controlPr>
            </control>
          </mc:Choice>
        </mc:AlternateContent>
        <mc:AlternateContent xmlns:mc="http://schemas.openxmlformats.org/markup-compatibility/2006">
          <mc:Choice Requires="x14">
            <control shapeId="2099" r:id="rId8" name="Drop Down 51">
              <controlPr locked="0" defaultSize="0" autoLine="0" autoPict="0">
                <anchor moveWithCells="1">
                  <from>
                    <xdr:col>1</xdr:col>
                    <xdr:colOff>22860</xdr:colOff>
                    <xdr:row>45</xdr:row>
                    <xdr:rowOff>7620</xdr:rowOff>
                  </from>
                  <to>
                    <xdr:col>7</xdr:col>
                    <xdr:colOff>160020</xdr:colOff>
                    <xdr:row>45</xdr:row>
                    <xdr:rowOff>220980</xdr:rowOff>
                  </to>
                </anchor>
              </controlPr>
            </control>
          </mc:Choice>
        </mc:AlternateContent>
        <mc:AlternateContent xmlns:mc="http://schemas.openxmlformats.org/markup-compatibility/2006">
          <mc:Choice Requires="x14">
            <control shapeId="2100" r:id="rId9" name="Drop Down 52">
              <controlPr locked="0" defaultSize="0" autoLine="0" autoPict="0">
                <anchor moveWithCells="1">
                  <from>
                    <xdr:col>1</xdr:col>
                    <xdr:colOff>22860</xdr:colOff>
                    <xdr:row>47</xdr:row>
                    <xdr:rowOff>7620</xdr:rowOff>
                  </from>
                  <to>
                    <xdr:col>7</xdr:col>
                    <xdr:colOff>160020</xdr:colOff>
                    <xdr:row>47</xdr:row>
                    <xdr:rowOff>220980</xdr:rowOff>
                  </to>
                </anchor>
              </controlPr>
            </control>
          </mc:Choice>
        </mc:AlternateContent>
        <mc:AlternateContent xmlns:mc="http://schemas.openxmlformats.org/markup-compatibility/2006">
          <mc:Choice Requires="x14">
            <control shapeId="2101" r:id="rId10" name="Drop Down 53">
              <controlPr locked="0" defaultSize="0" autoLine="0" autoPict="0">
                <anchor moveWithCells="1">
                  <from>
                    <xdr:col>1</xdr:col>
                    <xdr:colOff>22860</xdr:colOff>
                    <xdr:row>49</xdr:row>
                    <xdr:rowOff>7620</xdr:rowOff>
                  </from>
                  <to>
                    <xdr:col>7</xdr:col>
                    <xdr:colOff>160020</xdr:colOff>
                    <xdr:row>49</xdr:row>
                    <xdr:rowOff>220980</xdr:rowOff>
                  </to>
                </anchor>
              </controlPr>
            </control>
          </mc:Choice>
        </mc:AlternateContent>
        <mc:AlternateContent xmlns:mc="http://schemas.openxmlformats.org/markup-compatibility/2006">
          <mc:Choice Requires="x14">
            <control shapeId="2115" r:id="rId11" name="Drop Down 67">
              <controlPr locked="0" defaultSize="0" autoLine="0" autoPict="0">
                <anchor moveWithCells="1">
                  <from>
                    <xdr:col>6</xdr:col>
                    <xdr:colOff>114300</xdr:colOff>
                    <xdr:row>16</xdr:row>
                    <xdr:rowOff>53340</xdr:rowOff>
                  </from>
                  <to>
                    <xdr:col>6</xdr:col>
                    <xdr:colOff>975360</xdr:colOff>
                    <xdr:row>16</xdr:row>
                    <xdr:rowOff>327660</xdr:rowOff>
                  </to>
                </anchor>
              </controlPr>
            </control>
          </mc:Choice>
        </mc:AlternateContent>
        <mc:AlternateContent xmlns:mc="http://schemas.openxmlformats.org/markup-compatibility/2006">
          <mc:Choice Requires="x14">
            <control shapeId="2122" r:id="rId12" name="Drop Down 74">
              <controlPr locked="0" defaultSize="0" autoLine="0" autoPict="0">
                <anchor moveWithCells="1">
                  <from>
                    <xdr:col>1</xdr:col>
                    <xdr:colOff>22860</xdr:colOff>
                    <xdr:row>35</xdr:row>
                    <xdr:rowOff>15240</xdr:rowOff>
                  </from>
                  <to>
                    <xdr:col>7</xdr:col>
                    <xdr:colOff>160020</xdr:colOff>
                    <xdr:row>35</xdr:row>
                    <xdr:rowOff>236220</xdr:rowOff>
                  </to>
                </anchor>
              </controlPr>
            </control>
          </mc:Choice>
        </mc:AlternateContent>
        <mc:AlternateContent xmlns:mc="http://schemas.openxmlformats.org/markup-compatibility/2006">
          <mc:Choice Requires="x14">
            <control shapeId="2125" r:id="rId13" name="Drop Down 77">
              <controlPr locked="0" defaultSize="0" autoLine="0" autoPict="0">
                <anchor moveWithCells="1">
                  <from>
                    <xdr:col>1</xdr:col>
                    <xdr:colOff>22860</xdr:colOff>
                    <xdr:row>58</xdr:row>
                    <xdr:rowOff>0</xdr:rowOff>
                  </from>
                  <to>
                    <xdr:col>2</xdr:col>
                    <xdr:colOff>160020</xdr:colOff>
                    <xdr:row>58</xdr:row>
                    <xdr:rowOff>213360</xdr:rowOff>
                  </to>
                </anchor>
              </controlPr>
            </control>
          </mc:Choice>
        </mc:AlternateContent>
        <mc:AlternateContent xmlns:mc="http://schemas.openxmlformats.org/markup-compatibility/2006">
          <mc:Choice Requires="x14">
            <control shapeId="2126" r:id="rId14" name="Drop Down 78">
              <controlPr locked="0" defaultSize="0" autoLine="0" autoPict="0">
                <anchor moveWithCells="1">
                  <from>
                    <xdr:col>1</xdr:col>
                    <xdr:colOff>22860</xdr:colOff>
                    <xdr:row>59</xdr:row>
                    <xdr:rowOff>7620</xdr:rowOff>
                  </from>
                  <to>
                    <xdr:col>7</xdr:col>
                    <xdr:colOff>160020</xdr:colOff>
                    <xdr:row>59</xdr:row>
                    <xdr:rowOff>220980</xdr:rowOff>
                  </to>
                </anchor>
              </controlPr>
            </control>
          </mc:Choice>
        </mc:AlternateContent>
        <mc:AlternateContent xmlns:mc="http://schemas.openxmlformats.org/markup-compatibility/2006">
          <mc:Choice Requires="x14">
            <control shapeId="2127" r:id="rId15" name="Drop Down 79">
              <controlPr locked="0" defaultSize="0" autoLine="0" autoPict="0">
                <anchor moveWithCells="1">
                  <from>
                    <xdr:col>1</xdr:col>
                    <xdr:colOff>22860</xdr:colOff>
                    <xdr:row>61</xdr:row>
                    <xdr:rowOff>0</xdr:rowOff>
                  </from>
                  <to>
                    <xdr:col>7</xdr:col>
                    <xdr:colOff>160020</xdr:colOff>
                    <xdr:row>61</xdr:row>
                    <xdr:rowOff>213360</xdr:rowOff>
                  </to>
                </anchor>
              </controlPr>
            </control>
          </mc:Choice>
        </mc:AlternateContent>
        <mc:AlternateContent xmlns:mc="http://schemas.openxmlformats.org/markup-compatibility/2006">
          <mc:Choice Requires="x14">
            <control shapeId="2128" r:id="rId16" name="Drop Down 80">
              <controlPr locked="0" defaultSize="0" autoLine="0" autoPict="0">
                <anchor moveWithCells="1">
                  <from>
                    <xdr:col>1</xdr:col>
                    <xdr:colOff>22860</xdr:colOff>
                    <xdr:row>62</xdr:row>
                    <xdr:rowOff>0</xdr:rowOff>
                  </from>
                  <to>
                    <xdr:col>7</xdr:col>
                    <xdr:colOff>160020</xdr:colOff>
                    <xdr:row>62</xdr:row>
                    <xdr:rowOff>213360</xdr:rowOff>
                  </to>
                </anchor>
              </controlPr>
            </control>
          </mc:Choice>
        </mc:AlternateContent>
        <mc:AlternateContent xmlns:mc="http://schemas.openxmlformats.org/markup-compatibility/2006">
          <mc:Choice Requires="x14">
            <control shapeId="2129" r:id="rId17" name="Drop Down 81">
              <controlPr locked="0" defaultSize="0" autoLine="0" autoPict="0">
                <anchor moveWithCells="1">
                  <from>
                    <xdr:col>1</xdr:col>
                    <xdr:colOff>22860</xdr:colOff>
                    <xdr:row>64</xdr:row>
                    <xdr:rowOff>0</xdr:rowOff>
                  </from>
                  <to>
                    <xdr:col>7</xdr:col>
                    <xdr:colOff>160020</xdr:colOff>
                    <xdr:row>64</xdr:row>
                    <xdr:rowOff>213360</xdr:rowOff>
                  </to>
                </anchor>
              </controlPr>
            </control>
          </mc:Choice>
        </mc:AlternateContent>
        <mc:AlternateContent xmlns:mc="http://schemas.openxmlformats.org/markup-compatibility/2006">
          <mc:Choice Requires="x14">
            <control shapeId="2130" r:id="rId18" name="Drop Down 82">
              <controlPr locked="0" defaultSize="0" autoLine="0" autoPict="0">
                <anchor moveWithCells="1">
                  <from>
                    <xdr:col>1</xdr:col>
                    <xdr:colOff>7620</xdr:colOff>
                    <xdr:row>66</xdr:row>
                    <xdr:rowOff>0</xdr:rowOff>
                  </from>
                  <to>
                    <xdr:col>7</xdr:col>
                    <xdr:colOff>152400</xdr:colOff>
                    <xdr:row>66</xdr:row>
                    <xdr:rowOff>213360</xdr:rowOff>
                  </to>
                </anchor>
              </controlPr>
            </control>
          </mc:Choice>
        </mc:AlternateContent>
        <mc:AlternateContent xmlns:mc="http://schemas.openxmlformats.org/markup-compatibility/2006">
          <mc:Choice Requires="x14">
            <control shapeId="2131" r:id="rId19" name="Drop Down 83">
              <controlPr locked="0" defaultSize="0" autoLine="0" autoPict="0">
                <anchor moveWithCells="1">
                  <from>
                    <xdr:col>1</xdr:col>
                    <xdr:colOff>22860</xdr:colOff>
                    <xdr:row>68</xdr:row>
                    <xdr:rowOff>0</xdr:rowOff>
                  </from>
                  <to>
                    <xdr:col>7</xdr:col>
                    <xdr:colOff>160020</xdr:colOff>
                    <xdr:row>68</xdr:row>
                    <xdr:rowOff>213360</xdr:rowOff>
                  </to>
                </anchor>
              </controlPr>
            </control>
          </mc:Choice>
        </mc:AlternateContent>
        <mc:AlternateContent xmlns:mc="http://schemas.openxmlformats.org/markup-compatibility/2006">
          <mc:Choice Requires="x14">
            <control shapeId="2132" r:id="rId20" name="Drop Down 84">
              <controlPr locked="0" defaultSize="0" autoLine="0" autoPict="0">
                <anchor moveWithCells="1">
                  <from>
                    <xdr:col>1</xdr:col>
                    <xdr:colOff>22860</xdr:colOff>
                    <xdr:row>51</xdr:row>
                    <xdr:rowOff>7620</xdr:rowOff>
                  </from>
                  <to>
                    <xdr:col>7</xdr:col>
                    <xdr:colOff>160020</xdr:colOff>
                    <xdr:row>51</xdr:row>
                    <xdr:rowOff>220980</xdr:rowOff>
                  </to>
                </anchor>
              </controlPr>
            </control>
          </mc:Choice>
        </mc:AlternateContent>
        <mc:AlternateContent xmlns:mc="http://schemas.openxmlformats.org/markup-compatibility/2006">
          <mc:Choice Requires="x14">
            <control shapeId="2133" r:id="rId21" name="Drop Down 85">
              <controlPr locked="0" defaultSize="0" autoLine="0" autoPict="0">
                <anchor moveWithCells="1">
                  <from>
                    <xdr:col>1</xdr:col>
                    <xdr:colOff>22860</xdr:colOff>
                    <xdr:row>53</xdr:row>
                    <xdr:rowOff>7620</xdr:rowOff>
                  </from>
                  <to>
                    <xdr:col>7</xdr:col>
                    <xdr:colOff>160020</xdr:colOff>
                    <xdr:row>53</xdr:row>
                    <xdr:rowOff>220980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8"/>
  <sheetViews>
    <sheetView workbookViewId="0">
      <selection activeCell="A2" sqref="A2:G2"/>
    </sheetView>
  </sheetViews>
  <sheetFormatPr baseColWidth="10" defaultColWidth="11.44140625" defaultRowHeight="15.6" x14ac:dyDescent="0.3"/>
  <cols>
    <col min="1" max="7" width="12.6640625" style="1" customWidth="1"/>
    <col min="8" max="16384" width="11.44140625" style="1"/>
  </cols>
  <sheetData>
    <row r="1" spans="1:8" x14ac:dyDescent="0.3">
      <c r="A1" s="1" t="s">
        <v>21</v>
      </c>
      <c r="H1" s="88">
        <f>COUNTA(A2:G38)</f>
        <v>0</v>
      </c>
    </row>
    <row r="2" spans="1:8" x14ac:dyDescent="0.3">
      <c r="A2" s="171"/>
      <c r="B2" s="171"/>
      <c r="C2" s="171"/>
      <c r="D2" s="171"/>
      <c r="E2" s="171"/>
      <c r="F2" s="171"/>
      <c r="G2" s="171"/>
    </row>
    <row r="3" spans="1:8" x14ac:dyDescent="0.3">
      <c r="A3" s="171"/>
      <c r="B3" s="171"/>
      <c r="C3" s="171"/>
      <c r="D3" s="171"/>
      <c r="E3" s="171"/>
      <c r="F3" s="171"/>
      <c r="G3" s="171"/>
    </row>
    <row r="4" spans="1:8" x14ac:dyDescent="0.3">
      <c r="A4" s="171"/>
      <c r="B4" s="171"/>
      <c r="C4" s="171"/>
      <c r="D4" s="171"/>
      <c r="E4" s="171"/>
      <c r="F4" s="171"/>
      <c r="G4" s="171"/>
    </row>
    <row r="5" spans="1:8" x14ac:dyDescent="0.3">
      <c r="A5" s="171"/>
      <c r="B5" s="171"/>
      <c r="C5" s="171"/>
      <c r="D5" s="171"/>
      <c r="E5" s="171"/>
      <c r="F5" s="171"/>
      <c r="G5" s="171"/>
    </row>
    <row r="6" spans="1:8" x14ac:dyDescent="0.3">
      <c r="A6" s="171"/>
      <c r="B6" s="171"/>
      <c r="C6" s="171"/>
      <c r="D6" s="171"/>
      <c r="E6" s="171"/>
      <c r="F6" s="171"/>
      <c r="G6" s="171"/>
    </row>
    <row r="7" spans="1:8" x14ac:dyDescent="0.3">
      <c r="A7" s="171"/>
      <c r="B7" s="171"/>
      <c r="C7" s="171"/>
      <c r="D7" s="171"/>
      <c r="E7" s="171"/>
      <c r="F7" s="171"/>
      <c r="G7" s="171"/>
    </row>
    <row r="8" spans="1:8" x14ac:dyDescent="0.3">
      <c r="A8" s="171"/>
      <c r="B8" s="171"/>
      <c r="C8" s="171"/>
      <c r="D8" s="171"/>
      <c r="E8" s="171"/>
      <c r="F8" s="171"/>
      <c r="G8" s="171"/>
    </row>
    <row r="9" spans="1:8" x14ac:dyDescent="0.3">
      <c r="A9" s="171"/>
      <c r="B9" s="171"/>
      <c r="C9" s="171"/>
      <c r="D9" s="171"/>
      <c r="E9" s="171"/>
      <c r="F9" s="171"/>
      <c r="G9" s="171"/>
    </row>
    <row r="10" spans="1:8" x14ac:dyDescent="0.3">
      <c r="A10" s="171"/>
      <c r="B10" s="171"/>
      <c r="C10" s="171"/>
      <c r="D10" s="171"/>
      <c r="E10" s="171"/>
      <c r="F10" s="171"/>
      <c r="G10" s="171"/>
    </row>
    <row r="11" spans="1:8" x14ac:dyDescent="0.3">
      <c r="A11" s="171"/>
      <c r="B11" s="171"/>
      <c r="C11" s="171"/>
      <c r="D11" s="171"/>
      <c r="E11" s="171"/>
      <c r="F11" s="171"/>
      <c r="G11" s="171"/>
    </row>
    <row r="12" spans="1:8" x14ac:dyDescent="0.3">
      <c r="A12" s="171"/>
      <c r="B12" s="171"/>
      <c r="C12" s="171"/>
      <c r="D12" s="171"/>
      <c r="E12" s="171"/>
      <c r="F12" s="171"/>
      <c r="G12" s="171"/>
    </row>
    <row r="13" spans="1:8" x14ac:dyDescent="0.3">
      <c r="A13" s="171"/>
      <c r="B13" s="171"/>
      <c r="C13" s="171"/>
      <c r="D13" s="171"/>
      <c r="E13" s="171"/>
      <c r="F13" s="171"/>
      <c r="G13" s="171"/>
    </row>
    <row r="14" spans="1:8" x14ac:dyDescent="0.3">
      <c r="A14" s="171"/>
      <c r="B14" s="171"/>
      <c r="C14" s="171"/>
      <c r="D14" s="171"/>
      <c r="E14" s="171"/>
      <c r="F14" s="171"/>
      <c r="G14" s="171"/>
    </row>
    <row r="15" spans="1:8" x14ac:dyDescent="0.3">
      <c r="A15" s="171"/>
      <c r="B15" s="171"/>
      <c r="C15" s="171"/>
      <c r="D15" s="171"/>
      <c r="E15" s="171"/>
      <c r="F15" s="171"/>
      <c r="G15" s="171"/>
    </row>
    <row r="16" spans="1:8" x14ac:dyDescent="0.3">
      <c r="A16" s="171"/>
      <c r="B16" s="171"/>
      <c r="C16" s="171"/>
      <c r="D16" s="171"/>
      <c r="E16" s="171"/>
      <c r="F16" s="171"/>
      <c r="G16" s="171"/>
    </row>
    <row r="17" spans="1:7" x14ac:dyDescent="0.3">
      <c r="A17" s="171"/>
      <c r="B17" s="171"/>
      <c r="C17" s="171"/>
      <c r="D17" s="171"/>
      <c r="E17" s="171"/>
      <c r="F17" s="171"/>
      <c r="G17" s="171"/>
    </row>
    <row r="18" spans="1:7" x14ac:dyDescent="0.3">
      <c r="A18" s="171"/>
      <c r="B18" s="171"/>
      <c r="C18" s="171"/>
      <c r="D18" s="171"/>
      <c r="E18" s="171"/>
      <c r="F18" s="171"/>
      <c r="G18" s="171"/>
    </row>
    <row r="19" spans="1:7" x14ac:dyDescent="0.3">
      <c r="A19" s="171"/>
      <c r="B19" s="171"/>
      <c r="C19" s="171"/>
      <c r="D19" s="171"/>
      <c r="E19" s="171"/>
      <c r="F19" s="171"/>
      <c r="G19" s="171"/>
    </row>
    <row r="20" spans="1:7" x14ac:dyDescent="0.3">
      <c r="A20" s="171"/>
      <c r="B20" s="171"/>
      <c r="C20" s="171"/>
      <c r="D20" s="171"/>
      <c r="E20" s="171"/>
      <c r="F20" s="171"/>
      <c r="G20" s="171"/>
    </row>
    <row r="21" spans="1:7" x14ac:dyDescent="0.3">
      <c r="A21" s="171"/>
      <c r="B21" s="171"/>
      <c r="C21" s="171"/>
      <c r="D21" s="171"/>
      <c r="E21" s="171"/>
      <c r="F21" s="171"/>
      <c r="G21" s="171"/>
    </row>
    <row r="22" spans="1:7" x14ac:dyDescent="0.3">
      <c r="A22" s="171"/>
      <c r="B22" s="171"/>
      <c r="C22" s="171"/>
      <c r="D22" s="171"/>
      <c r="E22" s="171"/>
      <c r="F22" s="171"/>
      <c r="G22" s="171"/>
    </row>
    <row r="23" spans="1:7" x14ac:dyDescent="0.3">
      <c r="A23" s="171"/>
      <c r="B23" s="171"/>
      <c r="C23" s="171"/>
      <c r="D23" s="171"/>
      <c r="E23" s="171"/>
      <c r="F23" s="171"/>
      <c r="G23" s="171"/>
    </row>
    <row r="24" spans="1:7" x14ac:dyDescent="0.3">
      <c r="A24" s="171"/>
      <c r="B24" s="171"/>
      <c r="C24" s="171"/>
      <c r="D24" s="171"/>
      <c r="E24" s="171"/>
      <c r="F24" s="171"/>
      <c r="G24" s="171"/>
    </row>
    <row r="25" spans="1:7" x14ac:dyDescent="0.3">
      <c r="A25" s="171"/>
      <c r="B25" s="171"/>
      <c r="C25" s="171"/>
      <c r="D25" s="171"/>
      <c r="E25" s="171"/>
      <c r="F25" s="171"/>
      <c r="G25" s="171"/>
    </row>
    <row r="26" spans="1:7" x14ac:dyDescent="0.3">
      <c r="A26" s="171"/>
      <c r="B26" s="171"/>
      <c r="C26" s="171"/>
      <c r="D26" s="171"/>
      <c r="E26" s="171"/>
      <c r="F26" s="171"/>
      <c r="G26" s="171"/>
    </row>
    <row r="27" spans="1:7" x14ac:dyDescent="0.3">
      <c r="A27" s="171"/>
      <c r="B27" s="171"/>
      <c r="C27" s="171"/>
      <c r="D27" s="171"/>
      <c r="E27" s="171"/>
      <c r="F27" s="171"/>
      <c r="G27" s="171"/>
    </row>
    <row r="28" spans="1:7" x14ac:dyDescent="0.3">
      <c r="A28" s="171"/>
      <c r="B28" s="171"/>
      <c r="C28" s="171"/>
      <c r="D28" s="171"/>
      <c r="E28" s="171"/>
      <c r="F28" s="171"/>
      <c r="G28" s="171"/>
    </row>
    <row r="29" spans="1:7" x14ac:dyDescent="0.3">
      <c r="A29" s="171"/>
      <c r="B29" s="171"/>
      <c r="C29" s="171"/>
      <c r="D29" s="171"/>
      <c r="E29" s="171"/>
      <c r="F29" s="171"/>
      <c r="G29" s="171"/>
    </row>
    <row r="30" spans="1:7" x14ac:dyDescent="0.3">
      <c r="A30" s="171"/>
      <c r="B30" s="171"/>
      <c r="C30" s="171"/>
      <c r="D30" s="171"/>
      <c r="E30" s="171"/>
      <c r="F30" s="171"/>
      <c r="G30" s="171"/>
    </row>
    <row r="31" spans="1:7" x14ac:dyDescent="0.3">
      <c r="A31" s="171"/>
      <c r="B31" s="171"/>
      <c r="C31" s="171"/>
      <c r="D31" s="171"/>
      <c r="E31" s="171"/>
      <c r="F31" s="171"/>
      <c r="G31" s="171"/>
    </row>
    <row r="32" spans="1:7" x14ac:dyDescent="0.3">
      <c r="A32" s="171"/>
      <c r="B32" s="171"/>
      <c r="C32" s="171"/>
      <c r="D32" s="171"/>
      <c r="E32" s="171"/>
      <c r="F32" s="171"/>
      <c r="G32" s="171"/>
    </row>
    <row r="33" spans="1:7" x14ac:dyDescent="0.3">
      <c r="A33" s="171"/>
      <c r="B33" s="171"/>
      <c r="C33" s="171"/>
      <c r="D33" s="171"/>
      <c r="E33" s="171"/>
      <c r="F33" s="171"/>
      <c r="G33" s="171"/>
    </row>
    <row r="34" spans="1:7" x14ac:dyDescent="0.3">
      <c r="A34" s="171"/>
      <c r="B34" s="171"/>
      <c r="C34" s="171"/>
      <c r="D34" s="171"/>
      <c r="E34" s="171"/>
      <c r="F34" s="171"/>
      <c r="G34" s="171"/>
    </row>
    <row r="35" spans="1:7" x14ac:dyDescent="0.3">
      <c r="A35" s="171"/>
      <c r="B35" s="171"/>
      <c r="C35" s="171"/>
      <c r="D35" s="171"/>
      <c r="E35" s="171"/>
      <c r="F35" s="171"/>
      <c r="G35" s="171"/>
    </row>
    <row r="36" spans="1:7" x14ac:dyDescent="0.3">
      <c r="A36" s="171"/>
      <c r="B36" s="171"/>
      <c r="C36" s="171"/>
      <c r="D36" s="171"/>
      <c r="E36" s="171"/>
      <c r="F36" s="171"/>
      <c r="G36" s="171"/>
    </row>
    <row r="37" spans="1:7" x14ac:dyDescent="0.3">
      <c r="A37" s="171"/>
      <c r="B37" s="171"/>
      <c r="C37" s="171"/>
      <c r="D37" s="171"/>
      <c r="E37" s="171"/>
      <c r="F37" s="171"/>
      <c r="G37" s="171"/>
    </row>
    <row r="38" spans="1:7" x14ac:dyDescent="0.3">
      <c r="A38" s="171"/>
      <c r="B38" s="171"/>
      <c r="C38" s="171"/>
      <c r="D38" s="171"/>
      <c r="E38" s="171"/>
      <c r="F38" s="171"/>
      <c r="G38" s="171"/>
    </row>
  </sheetData>
  <sheetProtection password="CAA1" sheet="1" objects="1" scenarios="1"/>
  <mergeCells count="37">
    <mergeCell ref="A30:G30"/>
    <mergeCell ref="A31:G31"/>
    <mergeCell ref="A32:G32"/>
    <mergeCell ref="A33:G33"/>
    <mergeCell ref="A38:G38"/>
    <mergeCell ref="A34:G34"/>
    <mergeCell ref="A35:G35"/>
    <mergeCell ref="A36:G36"/>
    <mergeCell ref="A37:G37"/>
    <mergeCell ref="A26:G26"/>
    <mergeCell ref="A27:G27"/>
    <mergeCell ref="A28:G28"/>
    <mergeCell ref="A29:G29"/>
    <mergeCell ref="A22:G22"/>
    <mergeCell ref="A23:G23"/>
    <mergeCell ref="A24:G24"/>
    <mergeCell ref="A25:G25"/>
    <mergeCell ref="A18:G18"/>
    <mergeCell ref="A19:G19"/>
    <mergeCell ref="A20:G20"/>
    <mergeCell ref="A21:G21"/>
    <mergeCell ref="A14:G14"/>
    <mergeCell ref="A15:G15"/>
    <mergeCell ref="A16:G16"/>
    <mergeCell ref="A17:G17"/>
    <mergeCell ref="A11:G11"/>
    <mergeCell ref="A12:G12"/>
    <mergeCell ref="A13:G13"/>
    <mergeCell ref="A6:G6"/>
    <mergeCell ref="A7:G7"/>
    <mergeCell ref="A8:G8"/>
    <mergeCell ref="A9:G9"/>
    <mergeCell ref="A2:G2"/>
    <mergeCell ref="A3:G3"/>
    <mergeCell ref="A4:G4"/>
    <mergeCell ref="A5:G5"/>
    <mergeCell ref="A10:G10"/>
  </mergeCells>
  <phoneticPr fontId="0" type="noConversion"/>
  <pageMargins left="0.98425196850393704" right="0.59055118110236227" top="0.98425196850393704" bottom="0.98425196850393704" header="0.51181102362204722" footer="0.51181102362204722"/>
  <pageSetup paperSize="9" scale="97"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selection activeCell="A2" sqref="A2:G2"/>
    </sheetView>
  </sheetViews>
  <sheetFormatPr baseColWidth="10" defaultColWidth="11.44140625" defaultRowHeight="15.6" x14ac:dyDescent="0.3"/>
  <cols>
    <col min="1" max="1" width="13.109375" style="26" customWidth="1"/>
    <col min="2" max="2" width="62.88671875" style="26" customWidth="1"/>
    <col min="3" max="256" width="11.44140625" style="26"/>
    <col min="257" max="257" width="13.109375" style="26" customWidth="1"/>
    <col min="258" max="258" width="62.88671875" style="26" customWidth="1"/>
    <col min="259" max="512" width="11.44140625" style="26"/>
    <col min="513" max="513" width="13.109375" style="26" customWidth="1"/>
    <col min="514" max="514" width="62.88671875" style="26" customWidth="1"/>
    <col min="515" max="768" width="11.44140625" style="26"/>
    <col min="769" max="769" width="13.109375" style="26" customWidth="1"/>
    <col min="770" max="770" width="62.88671875" style="26" customWidth="1"/>
    <col min="771" max="1024" width="11.44140625" style="26"/>
    <col min="1025" max="1025" width="13.109375" style="26" customWidth="1"/>
    <col min="1026" max="1026" width="62.88671875" style="26" customWidth="1"/>
    <col min="1027" max="1280" width="11.44140625" style="26"/>
    <col min="1281" max="1281" width="13.109375" style="26" customWidth="1"/>
    <col min="1282" max="1282" width="62.88671875" style="26" customWidth="1"/>
    <col min="1283" max="1536" width="11.44140625" style="26"/>
    <col min="1537" max="1537" width="13.109375" style="26" customWidth="1"/>
    <col min="1538" max="1538" width="62.88671875" style="26" customWidth="1"/>
    <col min="1539" max="1792" width="11.44140625" style="26"/>
    <col min="1793" max="1793" width="13.109375" style="26" customWidth="1"/>
    <col min="1794" max="1794" width="62.88671875" style="26" customWidth="1"/>
    <col min="1795" max="2048" width="11.44140625" style="26"/>
    <col min="2049" max="2049" width="13.109375" style="26" customWidth="1"/>
    <col min="2050" max="2050" width="62.88671875" style="26" customWidth="1"/>
    <col min="2051" max="2304" width="11.44140625" style="26"/>
    <col min="2305" max="2305" width="13.109375" style="26" customWidth="1"/>
    <col min="2306" max="2306" width="62.88671875" style="26" customWidth="1"/>
    <col min="2307" max="2560" width="11.44140625" style="26"/>
    <col min="2561" max="2561" width="13.109375" style="26" customWidth="1"/>
    <col min="2562" max="2562" width="62.88671875" style="26" customWidth="1"/>
    <col min="2563" max="2816" width="11.44140625" style="26"/>
    <col min="2817" max="2817" width="13.109375" style="26" customWidth="1"/>
    <col min="2818" max="2818" width="62.88671875" style="26" customWidth="1"/>
    <col min="2819" max="3072" width="11.44140625" style="26"/>
    <col min="3073" max="3073" width="13.109375" style="26" customWidth="1"/>
    <col min="3074" max="3074" width="62.88671875" style="26" customWidth="1"/>
    <col min="3075" max="3328" width="11.44140625" style="26"/>
    <col min="3329" max="3329" width="13.109375" style="26" customWidth="1"/>
    <col min="3330" max="3330" width="62.88671875" style="26" customWidth="1"/>
    <col min="3331" max="3584" width="11.44140625" style="26"/>
    <col min="3585" max="3585" width="13.109375" style="26" customWidth="1"/>
    <col min="3586" max="3586" width="62.88671875" style="26" customWidth="1"/>
    <col min="3587" max="3840" width="11.44140625" style="26"/>
    <col min="3841" max="3841" width="13.109375" style="26" customWidth="1"/>
    <col min="3842" max="3842" width="62.88671875" style="26" customWidth="1"/>
    <col min="3843" max="4096" width="11.44140625" style="26"/>
    <col min="4097" max="4097" width="13.109375" style="26" customWidth="1"/>
    <col min="4098" max="4098" width="62.88671875" style="26" customWidth="1"/>
    <col min="4099" max="4352" width="11.44140625" style="26"/>
    <col min="4353" max="4353" width="13.109375" style="26" customWidth="1"/>
    <col min="4354" max="4354" width="62.88671875" style="26" customWidth="1"/>
    <col min="4355" max="4608" width="11.44140625" style="26"/>
    <col min="4609" max="4609" width="13.109375" style="26" customWidth="1"/>
    <col min="4610" max="4610" width="62.88671875" style="26" customWidth="1"/>
    <col min="4611" max="4864" width="11.44140625" style="26"/>
    <col min="4865" max="4865" width="13.109375" style="26" customWidth="1"/>
    <col min="4866" max="4866" width="62.88671875" style="26" customWidth="1"/>
    <col min="4867" max="5120" width="11.44140625" style="26"/>
    <col min="5121" max="5121" width="13.109375" style="26" customWidth="1"/>
    <col min="5122" max="5122" width="62.88671875" style="26" customWidth="1"/>
    <col min="5123" max="5376" width="11.44140625" style="26"/>
    <col min="5377" max="5377" width="13.109375" style="26" customWidth="1"/>
    <col min="5378" max="5378" width="62.88671875" style="26" customWidth="1"/>
    <col min="5379" max="5632" width="11.44140625" style="26"/>
    <col min="5633" max="5633" width="13.109375" style="26" customWidth="1"/>
    <col min="5634" max="5634" width="62.88671875" style="26" customWidth="1"/>
    <col min="5635" max="5888" width="11.44140625" style="26"/>
    <col min="5889" max="5889" width="13.109375" style="26" customWidth="1"/>
    <col min="5890" max="5890" width="62.88671875" style="26" customWidth="1"/>
    <col min="5891" max="6144" width="11.44140625" style="26"/>
    <col min="6145" max="6145" width="13.109375" style="26" customWidth="1"/>
    <col min="6146" max="6146" width="62.88671875" style="26" customWidth="1"/>
    <col min="6147" max="6400" width="11.44140625" style="26"/>
    <col min="6401" max="6401" width="13.109375" style="26" customWidth="1"/>
    <col min="6402" max="6402" width="62.88671875" style="26" customWidth="1"/>
    <col min="6403" max="6656" width="11.44140625" style="26"/>
    <col min="6657" max="6657" width="13.109375" style="26" customWidth="1"/>
    <col min="6658" max="6658" width="62.88671875" style="26" customWidth="1"/>
    <col min="6659" max="6912" width="11.44140625" style="26"/>
    <col min="6913" max="6913" width="13.109375" style="26" customWidth="1"/>
    <col min="6914" max="6914" width="62.88671875" style="26" customWidth="1"/>
    <col min="6915" max="7168" width="11.44140625" style="26"/>
    <col min="7169" max="7169" width="13.109375" style="26" customWidth="1"/>
    <col min="7170" max="7170" width="62.88671875" style="26" customWidth="1"/>
    <col min="7171" max="7424" width="11.44140625" style="26"/>
    <col min="7425" max="7425" width="13.109375" style="26" customWidth="1"/>
    <col min="7426" max="7426" width="62.88671875" style="26" customWidth="1"/>
    <col min="7427" max="7680" width="11.44140625" style="26"/>
    <col min="7681" max="7681" width="13.109375" style="26" customWidth="1"/>
    <col min="7682" max="7682" width="62.88671875" style="26" customWidth="1"/>
    <col min="7683" max="7936" width="11.44140625" style="26"/>
    <col min="7937" max="7937" width="13.109375" style="26" customWidth="1"/>
    <col min="7938" max="7938" width="62.88671875" style="26" customWidth="1"/>
    <col min="7939" max="8192" width="11.44140625" style="26"/>
    <col min="8193" max="8193" width="13.109375" style="26" customWidth="1"/>
    <col min="8194" max="8194" width="62.88671875" style="26" customWidth="1"/>
    <col min="8195" max="8448" width="11.44140625" style="26"/>
    <col min="8449" max="8449" width="13.109375" style="26" customWidth="1"/>
    <col min="8450" max="8450" width="62.88671875" style="26" customWidth="1"/>
    <col min="8451" max="8704" width="11.44140625" style="26"/>
    <col min="8705" max="8705" width="13.109375" style="26" customWidth="1"/>
    <col min="8706" max="8706" width="62.88671875" style="26" customWidth="1"/>
    <col min="8707" max="8960" width="11.44140625" style="26"/>
    <col min="8961" max="8961" width="13.109375" style="26" customWidth="1"/>
    <col min="8962" max="8962" width="62.88671875" style="26" customWidth="1"/>
    <col min="8963" max="9216" width="11.44140625" style="26"/>
    <col min="9217" max="9217" width="13.109375" style="26" customWidth="1"/>
    <col min="9218" max="9218" width="62.88671875" style="26" customWidth="1"/>
    <col min="9219" max="9472" width="11.44140625" style="26"/>
    <col min="9473" max="9473" width="13.109375" style="26" customWidth="1"/>
    <col min="9474" max="9474" width="62.88671875" style="26" customWidth="1"/>
    <col min="9475" max="9728" width="11.44140625" style="26"/>
    <col min="9729" max="9729" width="13.109375" style="26" customWidth="1"/>
    <col min="9730" max="9730" width="62.88671875" style="26" customWidth="1"/>
    <col min="9731" max="9984" width="11.44140625" style="26"/>
    <col min="9985" max="9985" width="13.109375" style="26" customWidth="1"/>
    <col min="9986" max="9986" width="62.88671875" style="26" customWidth="1"/>
    <col min="9987" max="10240" width="11.44140625" style="26"/>
    <col min="10241" max="10241" width="13.109375" style="26" customWidth="1"/>
    <col min="10242" max="10242" width="62.88671875" style="26" customWidth="1"/>
    <col min="10243" max="10496" width="11.44140625" style="26"/>
    <col min="10497" max="10497" width="13.109375" style="26" customWidth="1"/>
    <col min="10498" max="10498" width="62.88671875" style="26" customWidth="1"/>
    <col min="10499" max="10752" width="11.44140625" style="26"/>
    <col min="10753" max="10753" width="13.109375" style="26" customWidth="1"/>
    <col min="10754" max="10754" width="62.88671875" style="26" customWidth="1"/>
    <col min="10755" max="11008" width="11.44140625" style="26"/>
    <col min="11009" max="11009" width="13.109375" style="26" customWidth="1"/>
    <col min="11010" max="11010" width="62.88671875" style="26" customWidth="1"/>
    <col min="11011" max="11264" width="11.44140625" style="26"/>
    <col min="11265" max="11265" width="13.109375" style="26" customWidth="1"/>
    <col min="11266" max="11266" width="62.88671875" style="26" customWidth="1"/>
    <col min="11267" max="11520" width="11.44140625" style="26"/>
    <col min="11521" max="11521" width="13.109375" style="26" customWidth="1"/>
    <col min="11522" max="11522" width="62.88671875" style="26" customWidth="1"/>
    <col min="11523" max="11776" width="11.44140625" style="26"/>
    <col min="11777" max="11777" width="13.109375" style="26" customWidth="1"/>
    <col min="11778" max="11778" width="62.88671875" style="26" customWidth="1"/>
    <col min="11779" max="12032" width="11.44140625" style="26"/>
    <col min="12033" max="12033" width="13.109375" style="26" customWidth="1"/>
    <col min="12034" max="12034" width="62.88671875" style="26" customWidth="1"/>
    <col min="12035" max="12288" width="11.44140625" style="26"/>
    <col min="12289" max="12289" width="13.109375" style="26" customWidth="1"/>
    <col min="12290" max="12290" width="62.88671875" style="26" customWidth="1"/>
    <col min="12291" max="12544" width="11.44140625" style="26"/>
    <col min="12545" max="12545" width="13.109375" style="26" customWidth="1"/>
    <col min="12546" max="12546" width="62.88671875" style="26" customWidth="1"/>
    <col min="12547" max="12800" width="11.44140625" style="26"/>
    <col min="12801" max="12801" width="13.109375" style="26" customWidth="1"/>
    <col min="12802" max="12802" width="62.88671875" style="26" customWidth="1"/>
    <col min="12803" max="13056" width="11.44140625" style="26"/>
    <col min="13057" max="13057" width="13.109375" style="26" customWidth="1"/>
    <col min="13058" max="13058" width="62.88671875" style="26" customWidth="1"/>
    <col min="13059" max="13312" width="11.44140625" style="26"/>
    <col min="13313" max="13313" width="13.109375" style="26" customWidth="1"/>
    <col min="13314" max="13314" width="62.88671875" style="26" customWidth="1"/>
    <col min="13315" max="13568" width="11.44140625" style="26"/>
    <col min="13569" max="13569" width="13.109375" style="26" customWidth="1"/>
    <col min="13570" max="13570" width="62.88671875" style="26" customWidth="1"/>
    <col min="13571" max="13824" width="11.44140625" style="26"/>
    <col min="13825" max="13825" width="13.109375" style="26" customWidth="1"/>
    <col min="13826" max="13826" width="62.88671875" style="26" customWidth="1"/>
    <col min="13827" max="14080" width="11.44140625" style="26"/>
    <col min="14081" max="14081" width="13.109375" style="26" customWidth="1"/>
    <col min="14082" max="14082" width="62.88671875" style="26" customWidth="1"/>
    <col min="14083" max="14336" width="11.44140625" style="26"/>
    <col min="14337" max="14337" width="13.109375" style="26" customWidth="1"/>
    <col min="14338" max="14338" width="62.88671875" style="26" customWidth="1"/>
    <col min="14339" max="14592" width="11.44140625" style="26"/>
    <col min="14593" max="14593" width="13.109375" style="26" customWidth="1"/>
    <col min="14594" max="14594" width="62.88671875" style="26" customWidth="1"/>
    <col min="14595" max="14848" width="11.44140625" style="26"/>
    <col min="14849" max="14849" width="13.109375" style="26" customWidth="1"/>
    <col min="14850" max="14850" width="62.88671875" style="26" customWidth="1"/>
    <col min="14851" max="15104" width="11.44140625" style="26"/>
    <col min="15105" max="15105" width="13.109375" style="26" customWidth="1"/>
    <col min="15106" max="15106" width="62.88671875" style="26" customWidth="1"/>
    <col min="15107" max="15360" width="11.44140625" style="26"/>
    <col min="15361" max="15361" width="13.109375" style="26" customWidth="1"/>
    <col min="15362" max="15362" width="62.88671875" style="26" customWidth="1"/>
    <col min="15363" max="15616" width="11.44140625" style="26"/>
    <col min="15617" max="15617" width="13.109375" style="26" customWidth="1"/>
    <col min="15618" max="15618" width="62.88671875" style="26" customWidth="1"/>
    <col min="15619" max="15872" width="11.44140625" style="26"/>
    <col min="15873" max="15873" width="13.109375" style="26" customWidth="1"/>
    <col min="15874" max="15874" width="62.88671875" style="26" customWidth="1"/>
    <col min="15875" max="16128" width="11.44140625" style="26"/>
    <col min="16129" max="16129" width="13.109375" style="26" customWidth="1"/>
    <col min="16130" max="16130" width="62.88671875" style="26" customWidth="1"/>
    <col min="16131" max="16384" width="11.44140625" style="26"/>
  </cols>
  <sheetData>
    <row r="1" spans="1:6" ht="63" thickBot="1" x14ac:dyDescent="0.35">
      <c r="A1" s="38" t="s">
        <v>419</v>
      </c>
      <c r="B1" s="44">
        <f>MAX($A$3:$A$15)-1</f>
        <v>12</v>
      </c>
      <c r="C1" s="26" t="s">
        <v>420</v>
      </c>
      <c r="D1" s="26" t="s">
        <v>421</v>
      </c>
    </row>
    <row r="2" spans="1:6" ht="16.2" thickTop="1" x14ac:dyDescent="0.3">
      <c r="A2" s="34" t="s">
        <v>41</v>
      </c>
      <c r="B2" s="34" t="s">
        <v>42</v>
      </c>
      <c r="C2" s="26">
        <v>13</v>
      </c>
      <c r="D2" s="26">
        <v>13</v>
      </c>
      <c r="F2" s="119"/>
    </row>
    <row r="3" spans="1:6" x14ac:dyDescent="0.3">
      <c r="A3" s="29">
        <v>1</v>
      </c>
      <c r="B3" s="33" t="s">
        <v>422</v>
      </c>
      <c r="C3" s="31"/>
      <c r="F3" s="119"/>
    </row>
    <row r="4" spans="1:6" x14ac:dyDescent="0.3">
      <c r="A4" s="29">
        <v>2</v>
      </c>
      <c r="B4" s="33" t="s">
        <v>423</v>
      </c>
      <c r="C4" s="26" t="s">
        <v>45</v>
      </c>
      <c r="F4" s="119"/>
    </row>
    <row r="5" spans="1:6" x14ac:dyDescent="0.3">
      <c r="A5" s="29">
        <v>3</v>
      </c>
      <c r="B5" s="40" t="s">
        <v>424</v>
      </c>
      <c r="C5" s="32"/>
      <c r="F5" s="119"/>
    </row>
    <row r="6" spans="1:6" x14ac:dyDescent="0.3">
      <c r="A6" s="29">
        <v>4</v>
      </c>
      <c r="B6" s="40" t="s">
        <v>425</v>
      </c>
      <c r="C6" s="32"/>
      <c r="F6" s="119"/>
    </row>
    <row r="7" spans="1:6" x14ac:dyDescent="0.3">
      <c r="A7" s="29">
        <v>5</v>
      </c>
      <c r="B7" s="40" t="s">
        <v>426</v>
      </c>
      <c r="C7" s="32"/>
      <c r="F7" s="119"/>
    </row>
    <row r="8" spans="1:6" x14ac:dyDescent="0.3">
      <c r="A8" s="29">
        <v>6</v>
      </c>
      <c r="B8" s="40" t="s">
        <v>427</v>
      </c>
      <c r="C8" s="32"/>
      <c r="F8" s="119"/>
    </row>
    <row r="9" spans="1:6" x14ac:dyDescent="0.3">
      <c r="A9" s="29">
        <v>7</v>
      </c>
      <c r="B9" s="40" t="s">
        <v>428</v>
      </c>
      <c r="C9" s="32"/>
      <c r="F9" s="120"/>
    </row>
    <row r="10" spans="1:6" ht="27.6" x14ac:dyDescent="0.3">
      <c r="A10" s="29">
        <v>8</v>
      </c>
      <c r="B10" s="40" t="s">
        <v>429</v>
      </c>
      <c r="C10" s="32"/>
    </row>
    <row r="11" spans="1:6" x14ac:dyDescent="0.3">
      <c r="A11" s="29">
        <v>9</v>
      </c>
      <c r="B11" s="40" t="s">
        <v>430</v>
      </c>
      <c r="C11" s="32"/>
    </row>
    <row r="12" spans="1:6" x14ac:dyDescent="0.3">
      <c r="A12" s="29">
        <v>10</v>
      </c>
      <c r="B12" s="40" t="s">
        <v>278</v>
      </c>
      <c r="C12" s="32"/>
    </row>
    <row r="13" spans="1:6" ht="27.6" x14ac:dyDescent="0.3">
      <c r="A13" s="29">
        <v>11</v>
      </c>
      <c r="B13" s="40" t="s">
        <v>431</v>
      </c>
      <c r="C13" s="32"/>
    </row>
    <row r="14" spans="1:6" x14ac:dyDescent="0.3">
      <c r="A14" s="29">
        <v>12</v>
      </c>
      <c r="B14" s="33" t="s">
        <v>6</v>
      </c>
      <c r="C14" s="31"/>
    </row>
    <row r="15" spans="1:6" x14ac:dyDescent="0.3">
      <c r="A15" s="29">
        <v>13</v>
      </c>
      <c r="B15" s="25"/>
    </row>
  </sheetData>
  <pageMargins left="0.78740157499999996" right="0.78740157499999996" top="0.984251969" bottom="0.984251969" header="0.4921259845" footer="0.4921259845"/>
  <pageSetup paperSize="9"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7"/>
  <sheetViews>
    <sheetView workbookViewId="0">
      <selection activeCell="A2" sqref="A2:G2"/>
    </sheetView>
  </sheetViews>
  <sheetFormatPr baseColWidth="10" defaultRowHeight="13.8" x14ac:dyDescent="0.25"/>
  <cols>
    <col min="1" max="1" width="16.44140625" bestFit="1" customWidth="1"/>
    <col min="2" max="2" width="54.44140625" bestFit="1" customWidth="1"/>
    <col min="3" max="3" width="13.44140625" bestFit="1" customWidth="1"/>
  </cols>
  <sheetData>
    <row r="1" spans="1:2" x14ac:dyDescent="0.25">
      <c r="A1" t="s">
        <v>289</v>
      </c>
    </row>
    <row r="2" spans="1:2" x14ac:dyDescent="0.25">
      <c r="A2" s="104" t="s">
        <v>290</v>
      </c>
      <c r="B2" s="103">
        <v>8</v>
      </c>
    </row>
    <row r="3" spans="1:2" x14ac:dyDescent="0.25">
      <c r="A3">
        <v>1</v>
      </c>
      <c r="B3" t="s">
        <v>291</v>
      </c>
    </row>
    <row r="4" spans="1:2" x14ac:dyDescent="0.25">
      <c r="A4">
        <v>2</v>
      </c>
      <c r="B4" t="s">
        <v>292</v>
      </c>
    </row>
    <row r="5" spans="1:2" x14ac:dyDescent="0.25">
      <c r="A5">
        <v>3</v>
      </c>
      <c r="B5" t="s">
        <v>293</v>
      </c>
    </row>
    <row r="6" spans="1:2" x14ac:dyDescent="0.25">
      <c r="A6">
        <v>4</v>
      </c>
      <c r="B6" t="s">
        <v>294</v>
      </c>
    </row>
    <row r="7" spans="1:2" x14ac:dyDescent="0.25">
      <c r="A7">
        <v>5</v>
      </c>
      <c r="B7" t="s">
        <v>295</v>
      </c>
    </row>
    <row r="8" spans="1:2" x14ac:dyDescent="0.25">
      <c r="A8">
        <v>6</v>
      </c>
      <c r="B8" t="s">
        <v>296</v>
      </c>
    </row>
    <row r="9" spans="1:2" x14ac:dyDescent="0.25">
      <c r="A9">
        <v>7</v>
      </c>
      <c r="B9" t="s">
        <v>297</v>
      </c>
    </row>
    <row r="10" spans="1:2" x14ac:dyDescent="0.25">
      <c r="A10">
        <v>8</v>
      </c>
    </row>
    <row r="13" spans="1:2" x14ac:dyDescent="0.25">
      <c r="A13" s="104" t="s">
        <v>298</v>
      </c>
      <c r="B13" s="103">
        <v>11</v>
      </c>
    </row>
    <row r="14" spans="1:2" x14ac:dyDescent="0.25">
      <c r="A14">
        <v>1</v>
      </c>
      <c r="B14" t="s">
        <v>299</v>
      </c>
    </row>
    <row r="15" spans="1:2" x14ac:dyDescent="0.25">
      <c r="A15">
        <v>2</v>
      </c>
      <c r="B15" t="s">
        <v>300</v>
      </c>
    </row>
    <row r="16" spans="1:2" x14ac:dyDescent="0.25">
      <c r="A16">
        <v>3</v>
      </c>
      <c r="B16" t="s">
        <v>301</v>
      </c>
    </row>
    <row r="17" spans="1:3" x14ac:dyDescent="0.25">
      <c r="A17">
        <v>4</v>
      </c>
      <c r="B17" t="s">
        <v>302</v>
      </c>
    </row>
    <row r="18" spans="1:3" x14ac:dyDescent="0.25">
      <c r="A18">
        <v>5</v>
      </c>
      <c r="B18" t="s">
        <v>303</v>
      </c>
    </row>
    <row r="19" spans="1:3" x14ac:dyDescent="0.25">
      <c r="A19">
        <v>6</v>
      </c>
      <c r="B19" t="s">
        <v>304</v>
      </c>
    </row>
    <row r="20" spans="1:3" x14ac:dyDescent="0.25">
      <c r="A20">
        <v>7</v>
      </c>
      <c r="B20" t="s">
        <v>305</v>
      </c>
    </row>
    <row r="21" spans="1:3" x14ac:dyDescent="0.25">
      <c r="A21">
        <v>8</v>
      </c>
      <c r="B21" t="s">
        <v>306</v>
      </c>
    </row>
    <row r="22" spans="1:3" x14ac:dyDescent="0.25">
      <c r="A22">
        <v>9</v>
      </c>
      <c r="B22" s="105" t="s">
        <v>307</v>
      </c>
    </row>
    <row r="23" spans="1:3" x14ac:dyDescent="0.25">
      <c r="A23">
        <v>10</v>
      </c>
      <c r="B23" s="105" t="s">
        <v>308</v>
      </c>
    </row>
    <row r="24" spans="1:3" x14ac:dyDescent="0.25">
      <c r="A24">
        <v>11</v>
      </c>
      <c r="B24" s="105"/>
    </row>
    <row r="27" spans="1:3" x14ac:dyDescent="0.25">
      <c r="A27" t="s">
        <v>309</v>
      </c>
      <c r="B27" s="103">
        <v>6</v>
      </c>
      <c r="C27" s="103">
        <v>6</v>
      </c>
    </row>
    <row r="28" spans="1:3" x14ac:dyDescent="0.25">
      <c r="A28">
        <v>1</v>
      </c>
      <c r="B28" t="s">
        <v>310</v>
      </c>
      <c r="C28" t="s">
        <v>310</v>
      </c>
    </row>
    <row r="29" spans="1:3" ht="16.2" x14ac:dyDescent="0.35">
      <c r="A29">
        <v>2</v>
      </c>
      <c r="B29" t="s">
        <v>311</v>
      </c>
      <c r="C29" t="s">
        <v>311</v>
      </c>
    </row>
    <row r="30" spans="1:3" ht="16.2" x14ac:dyDescent="0.35">
      <c r="A30">
        <v>3</v>
      </c>
      <c r="B30" t="s">
        <v>312</v>
      </c>
      <c r="C30" t="s">
        <v>312</v>
      </c>
    </row>
    <row r="31" spans="1:3" x14ac:dyDescent="0.25">
      <c r="A31">
        <v>4</v>
      </c>
      <c r="B31" t="s">
        <v>313</v>
      </c>
      <c r="C31" t="s">
        <v>313</v>
      </c>
    </row>
    <row r="32" spans="1:3" x14ac:dyDescent="0.25">
      <c r="A32">
        <v>5</v>
      </c>
      <c r="B32" t="s">
        <v>314</v>
      </c>
      <c r="C32" t="s">
        <v>314</v>
      </c>
    </row>
    <row r="33" spans="1:2" x14ac:dyDescent="0.25">
      <c r="A33">
        <v>6</v>
      </c>
    </row>
    <row r="36" spans="1:2" x14ac:dyDescent="0.25">
      <c r="A36" s="104" t="s">
        <v>315</v>
      </c>
      <c r="B36" s="103">
        <v>4</v>
      </c>
    </row>
    <row r="37" spans="1:2" ht="16.2" x14ac:dyDescent="0.35">
      <c r="A37">
        <v>1</v>
      </c>
      <c r="B37" t="s">
        <v>316</v>
      </c>
    </row>
    <row r="38" spans="1:2" x14ac:dyDescent="0.25">
      <c r="A38">
        <v>2</v>
      </c>
      <c r="B38" t="s">
        <v>317</v>
      </c>
    </row>
    <row r="39" spans="1:2" x14ac:dyDescent="0.25">
      <c r="A39">
        <v>3</v>
      </c>
      <c r="B39" t="s">
        <v>318</v>
      </c>
    </row>
    <row r="40" spans="1:2" x14ac:dyDescent="0.25">
      <c r="A40">
        <v>4</v>
      </c>
    </row>
    <row r="43" spans="1:2" x14ac:dyDescent="0.25">
      <c r="A43" s="104" t="s">
        <v>319</v>
      </c>
      <c r="B43" s="103">
        <v>20</v>
      </c>
    </row>
    <row r="44" spans="1:2" x14ac:dyDescent="0.25">
      <c r="A44">
        <v>1</v>
      </c>
      <c r="B44" t="s">
        <v>320</v>
      </c>
    </row>
    <row r="45" spans="1:2" x14ac:dyDescent="0.25">
      <c r="A45">
        <v>2</v>
      </c>
      <c r="B45" t="s">
        <v>321</v>
      </c>
    </row>
    <row r="46" spans="1:2" x14ac:dyDescent="0.25">
      <c r="A46">
        <v>3</v>
      </c>
      <c r="B46" t="s">
        <v>322</v>
      </c>
    </row>
    <row r="47" spans="1:2" x14ac:dyDescent="0.25">
      <c r="A47">
        <v>4</v>
      </c>
      <c r="B47" t="s">
        <v>323</v>
      </c>
    </row>
    <row r="48" spans="1:2" x14ac:dyDescent="0.25">
      <c r="A48">
        <v>5</v>
      </c>
      <c r="B48" t="s">
        <v>324</v>
      </c>
    </row>
    <row r="49" spans="1:2" x14ac:dyDescent="0.25">
      <c r="A49">
        <v>6</v>
      </c>
      <c r="B49" t="s">
        <v>325</v>
      </c>
    </row>
    <row r="50" spans="1:2" x14ac:dyDescent="0.25">
      <c r="A50">
        <v>7</v>
      </c>
      <c r="B50" t="s">
        <v>326</v>
      </c>
    </row>
    <row r="51" spans="1:2" x14ac:dyDescent="0.25">
      <c r="A51">
        <v>8</v>
      </c>
      <c r="B51" t="s">
        <v>327</v>
      </c>
    </row>
    <row r="52" spans="1:2" x14ac:dyDescent="0.25">
      <c r="A52">
        <v>9</v>
      </c>
      <c r="B52" t="s">
        <v>328</v>
      </c>
    </row>
    <row r="53" spans="1:2" x14ac:dyDescent="0.25">
      <c r="A53">
        <v>10</v>
      </c>
      <c r="B53" t="s">
        <v>329</v>
      </c>
    </row>
    <row r="54" spans="1:2" x14ac:dyDescent="0.25">
      <c r="A54">
        <v>11</v>
      </c>
      <c r="B54" t="s">
        <v>330</v>
      </c>
    </row>
    <row r="55" spans="1:2" x14ac:dyDescent="0.25">
      <c r="A55">
        <v>12</v>
      </c>
      <c r="B55" t="s">
        <v>331</v>
      </c>
    </row>
    <row r="56" spans="1:2" x14ac:dyDescent="0.25">
      <c r="A56">
        <v>13</v>
      </c>
      <c r="B56" t="s">
        <v>332</v>
      </c>
    </row>
    <row r="57" spans="1:2" x14ac:dyDescent="0.25">
      <c r="A57">
        <v>14</v>
      </c>
      <c r="B57" t="s">
        <v>333</v>
      </c>
    </row>
    <row r="58" spans="1:2" x14ac:dyDescent="0.25">
      <c r="A58">
        <v>15</v>
      </c>
      <c r="B58" t="s">
        <v>334</v>
      </c>
    </row>
    <row r="59" spans="1:2" x14ac:dyDescent="0.25">
      <c r="A59">
        <v>16</v>
      </c>
      <c r="B59" t="s">
        <v>335</v>
      </c>
    </row>
    <row r="60" spans="1:2" x14ac:dyDescent="0.25">
      <c r="A60">
        <v>17</v>
      </c>
      <c r="B60" t="s">
        <v>336</v>
      </c>
    </row>
    <row r="61" spans="1:2" x14ac:dyDescent="0.25">
      <c r="A61">
        <v>18</v>
      </c>
      <c r="B61" s="75" t="s">
        <v>398</v>
      </c>
    </row>
    <row r="62" spans="1:2" x14ac:dyDescent="0.25">
      <c r="A62">
        <v>19</v>
      </c>
      <c r="B62" t="s">
        <v>6</v>
      </c>
    </row>
    <row r="63" spans="1:2" x14ac:dyDescent="0.25">
      <c r="A63">
        <v>20</v>
      </c>
    </row>
    <row r="66" spans="1:3" x14ac:dyDescent="0.25">
      <c r="A66" t="s">
        <v>337</v>
      </c>
      <c r="B66" s="102">
        <v>31</v>
      </c>
      <c r="C66">
        <f>MAX(A67:A97)-1</f>
        <v>30</v>
      </c>
    </row>
    <row r="67" spans="1:3" x14ac:dyDescent="0.25">
      <c r="A67">
        <v>1</v>
      </c>
      <c r="B67" t="s">
        <v>338</v>
      </c>
    </row>
    <row r="68" spans="1:3" x14ac:dyDescent="0.25">
      <c r="A68">
        <v>2</v>
      </c>
      <c r="B68" t="s">
        <v>339</v>
      </c>
      <c r="C68" t="s">
        <v>45</v>
      </c>
    </row>
    <row r="69" spans="1:3" x14ac:dyDescent="0.25">
      <c r="A69">
        <v>3</v>
      </c>
      <c r="B69" t="s">
        <v>340</v>
      </c>
    </row>
    <row r="70" spans="1:3" x14ac:dyDescent="0.25">
      <c r="A70">
        <v>4</v>
      </c>
      <c r="B70" t="s">
        <v>341</v>
      </c>
      <c r="C70" t="s">
        <v>45</v>
      </c>
    </row>
    <row r="71" spans="1:3" x14ac:dyDescent="0.25">
      <c r="A71">
        <v>5</v>
      </c>
      <c r="B71" s="75" t="s">
        <v>396</v>
      </c>
    </row>
    <row r="72" spans="1:3" x14ac:dyDescent="0.25">
      <c r="A72">
        <v>6</v>
      </c>
      <c r="B72" s="75" t="s">
        <v>397</v>
      </c>
      <c r="C72" s="75" t="s">
        <v>45</v>
      </c>
    </row>
    <row r="73" spans="1:3" x14ac:dyDescent="0.25">
      <c r="A73">
        <v>7</v>
      </c>
      <c r="B73" s="75" t="s">
        <v>384</v>
      </c>
    </row>
    <row r="74" spans="1:3" x14ac:dyDescent="0.25">
      <c r="A74">
        <v>8</v>
      </c>
      <c r="B74" s="75" t="s">
        <v>385</v>
      </c>
      <c r="C74" t="s">
        <v>45</v>
      </c>
    </row>
    <row r="75" spans="1:3" x14ac:dyDescent="0.25">
      <c r="A75">
        <v>9</v>
      </c>
      <c r="B75" t="s">
        <v>344</v>
      </c>
    </row>
    <row r="76" spans="1:3" x14ac:dyDescent="0.25">
      <c r="A76">
        <v>10</v>
      </c>
      <c r="B76" t="s">
        <v>345</v>
      </c>
      <c r="C76" t="s">
        <v>45</v>
      </c>
    </row>
    <row r="77" spans="1:3" x14ac:dyDescent="0.25">
      <c r="A77">
        <v>11</v>
      </c>
      <c r="B77" t="s">
        <v>342</v>
      </c>
    </row>
    <row r="78" spans="1:3" x14ac:dyDescent="0.25">
      <c r="A78">
        <v>12</v>
      </c>
      <c r="B78" t="s">
        <v>343</v>
      </c>
      <c r="C78" t="s">
        <v>45</v>
      </c>
    </row>
    <row r="79" spans="1:3" x14ac:dyDescent="0.25">
      <c r="A79">
        <v>13</v>
      </c>
      <c r="B79" s="75" t="s">
        <v>386</v>
      </c>
    </row>
    <row r="80" spans="1:3" x14ac:dyDescent="0.25">
      <c r="A80">
        <v>14</v>
      </c>
      <c r="B80" s="75" t="s">
        <v>387</v>
      </c>
      <c r="C80" t="s">
        <v>45</v>
      </c>
    </row>
    <row r="81" spans="1:3" x14ac:dyDescent="0.25">
      <c r="A81">
        <v>15</v>
      </c>
      <c r="B81" t="s">
        <v>346</v>
      </c>
    </row>
    <row r="82" spans="1:3" x14ac:dyDescent="0.25">
      <c r="A82">
        <v>16</v>
      </c>
      <c r="B82" t="s">
        <v>347</v>
      </c>
      <c r="C82" t="s">
        <v>45</v>
      </c>
    </row>
    <row r="83" spans="1:3" x14ac:dyDescent="0.25">
      <c r="A83">
        <v>17</v>
      </c>
      <c r="B83" t="s">
        <v>348</v>
      </c>
    </row>
    <row r="84" spans="1:3" x14ac:dyDescent="0.25">
      <c r="A84">
        <v>18</v>
      </c>
      <c r="B84" t="s">
        <v>349</v>
      </c>
      <c r="C84" t="s">
        <v>45</v>
      </c>
    </row>
    <row r="85" spans="1:3" x14ac:dyDescent="0.25">
      <c r="A85">
        <v>19</v>
      </c>
      <c r="B85" t="s">
        <v>350</v>
      </c>
    </row>
    <row r="86" spans="1:3" x14ac:dyDescent="0.25">
      <c r="A86">
        <v>20</v>
      </c>
      <c r="B86" t="s">
        <v>351</v>
      </c>
      <c r="C86" t="s">
        <v>45</v>
      </c>
    </row>
    <row r="87" spans="1:3" x14ac:dyDescent="0.25">
      <c r="A87">
        <v>21</v>
      </c>
      <c r="B87" t="s">
        <v>352</v>
      </c>
    </row>
    <row r="88" spans="1:3" x14ac:dyDescent="0.25">
      <c r="A88">
        <v>22</v>
      </c>
      <c r="B88" t="s">
        <v>353</v>
      </c>
    </row>
    <row r="89" spans="1:3" x14ac:dyDescent="0.25">
      <c r="A89">
        <v>23</v>
      </c>
      <c r="B89" t="s">
        <v>354</v>
      </c>
    </row>
    <row r="90" spans="1:3" x14ac:dyDescent="0.25">
      <c r="A90">
        <v>24</v>
      </c>
      <c r="B90" t="s">
        <v>355</v>
      </c>
    </row>
    <row r="91" spans="1:3" x14ac:dyDescent="0.25">
      <c r="A91">
        <v>25</v>
      </c>
      <c r="B91" t="s">
        <v>356</v>
      </c>
    </row>
    <row r="92" spans="1:3" x14ac:dyDescent="0.25">
      <c r="A92">
        <v>26</v>
      </c>
      <c r="B92" t="s">
        <v>357</v>
      </c>
    </row>
    <row r="93" spans="1:3" x14ac:dyDescent="0.25">
      <c r="A93">
        <v>27</v>
      </c>
      <c r="B93" t="s">
        <v>358</v>
      </c>
    </row>
    <row r="94" spans="1:3" x14ac:dyDescent="0.25">
      <c r="A94">
        <v>28</v>
      </c>
      <c r="B94" t="s">
        <v>383</v>
      </c>
    </row>
    <row r="95" spans="1:3" x14ac:dyDescent="0.25">
      <c r="A95">
        <v>29</v>
      </c>
      <c r="B95" s="75" t="s">
        <v>395</v>
      </c>
    </row>
    <row r="96" spans="1:3" x14ac:dyDescent="0.25">
      <c r="A96">
        <v>30</v>
      </c>
      <c r="B96" t="s">
        <v>6</v>
      </c>
    </row>
    <row r="97" spans="1:1" x14ac:dyDescent="0.25">
      <c r="A97">
        <v>31</v>
      </c>
    </row>
  </sheetData>
  <pageMargins left="0.78740157499999996" right="0.78740157499999996" top="0.984251969" bottom="0.984251969" header="0.4921259845" footer="0.4921259845"/>
  <pageSetup paperSize="9"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5"/>
  <sheetViews>
    <sheetView workbookViewId="0">
      <selection activeCell="A2" sqref="A2:G2"/>
    </sheetView>
  </sheetViews>
  <sheetFormatPr baseColWidth="10" defaultColWidth="11.44140625" defaultRowHeight="15.6" x14ac:dyDescent="0.3"/>
  <cols>
    <col min="1" max="1" width="13.109375" style="93" customWidth="1"/>
    <col min="2" max="2" width="62.88671875" style="93" customWidth="1"/>
    <col min="3" max="16384" width="11.44140625" style="93"/>
  </cols>
  <sheetData>
    <row r="1" spans="1:3" ht="16.2" thickBot="1" x14ac:dyDescent="0.35">
      <c r="A1" s="93" t="s">
        <v>184</v>
      </c>
      <c r="B1" s="94">
        <v>23</v>
      </c>
      <c r="C1" s="93">
        <f>MAX($A$14:$A$25)-1</f>
        <v>22</v>
      </c>
    </row>
    <row r="2" spans="1:3" ht="16.2" thickTop="1" x14ac:dyDescent="0.3">
      <c r="A2" s="95" t="s">
        <v>41</v>
      </c>
      <c r="B2" s="95" t="s">
        <v>42</v>
      </c>
      <c r="C2" s="93" t="s">
        <v>43</v>
      </c>
    </row>
    <row r="3" spans="1:3" x14ac:dyDescent="0.3">
      <c r="A3" s="96">
        <v>1</v>
      </c>
      <c r="B3" s="96" t="s">
        <v>212</v>
      </c>
      <c r="C3" s="97"/>
    </row>
    <row r="4" spans="1:3" ht="31.2" x14ac:dyDescent="0.3">
      <c r="A4" s="96">
        <v>2</v>
      </c>
      <c r="B4" s="96" t="s">
        <v>215</v>
      </c>
      <c r="C4" s="98" t="s">
        <v>45</v>
      </c>
    </row>
    <row r="5" spans="1:3" x14ac:dyDescent="0.3">
      <c r="A5" s="96">
        <v>3</v>
      </c>
      <c r="B5" s="96" t="s">
        <v>213</v>
      </c>
      <c r="C5" s="97"/>
    </row>
    <row r="6" spans="1:3" ht="31.2" x14ac:dyDescent="0.3">
      <c r="A6" s="96">
        <v>4</v>
      </c>
      <c r="B6" s="96" t="s">
        <v>214</v>
      </c>
      <c r="C6" s="98" t="s">
        <v>45</v>
      </c>
    </row>
    <row r="7" spans="1:3" x14ac:dyDescent="0.3">
      <c r="A7" s="96">
        <v>5</v>
      </c>
      <c r="B7" s="96" t="s">
        <v>202</v>
      </c>
      <c r="C7" s="98"/>
    </row>
    <row r="8" spans="1:3" x14ac:dyDescent="0.3">
      <c r="A8" s="96">
        <v>6</v>
      </c>
      <c r="B8" s="96" t="s">
        <v>203</v>
      </c>
      <c r="C8" s="98"/>
    </row>
    <row r="9" spans="1:3" x14ac:dyDescent="0.3">
      <c r="A9" s="96">
        <v>7</v>
      </c>
      <c r="B9" s="96" t="s">
        <v>204</v>
      </c>
      <c r="C9" s="98"/>
    </row>
    <row r="10" spans="1:3" x14ac:dyDescent="0.3">
      <c r="A10" s="96">
        <v>8</v>
      </c>
      <c r="B10" s="96" t="s">
        <v>205</v>
      </c>
      <c r="C10" s="98"/>
    </row>
    <row r="11" spans="1:3" x14ac:dyDescent="0.3">
      <c r="A11" s="96">
        <v>9</v>
      </c>
      <c r="B11" s="96" t="s">
        <v>206</v>
      </c>
      <c r="C11" s="98"/>
    </row>
    <row r="12" spans="1:3" x14ac:dyDescent="0.3">
      <c r="A12" s="96">
        <v>10</v>
      </c>
      <c r="B12" s="96" t="s">
        <v>207</v>
      </c>
      <c r="C12" s="98"/>
    </row>
    <row r="13" spans="1:3" x14ac:dyDescent="0.3">
      <c r="A13" s="96">
        <v>11</v>
      </c>
      <c r="B13" s="96" t="s">
        <v>208</v>
      </c>
      <c r="C13" s="98"/>
    </row>
    <row r="14" spans="1:3" x14ac:dyDescent="0.3">
      <c r="A14" s="96">
        <v>12</v>
      </c>
      <c r="B14" s="96" t="s">
        <v>209</v>
      </c>
      <c r="C14" s="98"/>
    </row>
    <row r="15" spans="1:3" x14ac:dyDescent="0.3">
      <c r="A15" s="96">
        <v>13</v>
      </c>
      <c r="B15" s="96" t="s">
        <v>258</v>
      </c>
      <c r="C15" s="98"/>
    </row>
    <row r="16" spans="1:3" x14ac:dyDescent="0.3">
      <c r="A16" s="96">
        <v>14</v>
      </c>
      <c r="B16" s="96" t="s">
        <v>210</v>
      </c>
      <c r="C16" s="98"/>
    </row>
    <row r="17" spans="1:3" x14ac:dyDescent="0.3">
      <c r="A17" s="96">
        <v>15</v>
      </c>
      <c r="B17" s="96" t="s">
        <v>211</v>
      </c>
      <c r="C17" s="98"/>
    </row>
    <row r="18" spans="1:3" x14ac:dyDescent="0.3">
      <c r="A18" s="96">
        <v>16</v>
      </c>
      <c r="B18" s="96" t="s">
        <v>359</v>
      </c>
      <c r="C18" s="98"/>
    </row>
    <row r="19" spans="1:3" x14ac:dyDescent="0.3">
      <c r="A19" s="96">
        <v>17</v>
      </c>
      <c r="B19" s="96" t="s">
        <v>269</v>
      </c>
      <c r="C19" s="98"/>
    </row>
    <row r="20" spans="1:3" x14ac:dyDescent="0.3">
      <c r="A20" s="96">
        <v>18</v>
      </c>
      <c r="B20" s="96" t="s">
        <v>278</v>
      </c>
      <c r="C20" s="98"/>
    </row>
    <row r="21" spans="1:3" x14ac:dyDescent="0.3">
      <c r="A21" s="96">
        <v>19</v>
      </c>
      <c r="B21" s="96" t="s">
        <v>392</v>
      </c>
      <c r="C21" s="98"/>
    </row>
    <row r="22" spans="1:3" x14ac:dyDescent="0.3">
      <c r="A22" s="96">
        <v>20</v>
      </c>
      <c r="B22" s="96" t="s">
        <v>393</v>
      </c>
      <c r="C22" s="98"/>
    </row>
    <row r="23" spans="1:3" x14ac:dyDescent="0.3">
      <c r="A23" s="96">
        <v>21</v>
      </c>
      <c r="B23" s="96" t="s">
        <v>399</v>
      </c>
      <c r="C23" s="98"/>
    </row>
    <row r="24" spans="1:3" x14ac:dyDescent="0.3">
      <c r="A24" s="96">
        <v>22</v>
      </c>
      <c r="B24" s="96" t="s">
        <v>6</v>
      </c>
    </row>
    <row r="25" spans="1:3" x14ac:dyDescent="0.3">
      <c r="A25" s="96">
        <v>23</v>
      </c>
    </row>
  </sheetData>
  <pageMargins left="0.78740157499999996" right="0.78740157499999996" top="0.984251969" bottom="0.984251969" header="0.4921259845" footer="0.4921259845"/>
  <pageSetup paperSize="9"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2"/>
  <sheetViews>
    <sheetView workbookViewId="0">
      <selection activeCell="A2" sqref="A2:G2"/>
    </sheetView>
  </sheetViews>
  <sheetFormatPr baseColWidth="10" defaultColWidth="11.44140625" defaultRowHeight="15.6" x14ac:dyDescent="0.3"/>
  <cols>
    <col min="1" max="1" width="13.109375" style="93" customWidth="1"/>
    <col min="2" max="2" width="62.88671875" style="93" customWidth="1"/>
    <col min="3" max="16384" width="11.44140625" style="93"/>
  </cols>
  <sheetData>
    <row r="1" spans="1:3" ht="16.2" thickBot="1" x14ac:dyDescent="0.35">
      <c r="A1" s="93" t="s">
        <v>185</v>
      </c>
      <c r="B1" s="94">
        <v>10</v>
      </c>
      <c r="C1" s="93">
        <f>MAX($A$3:$A$12)-1</f>
        <v>9</v>
      </c>
    </row>
    <row r="2" spans="1:3" ht="16.2" thickTop="1" x14ac:dyDescent="0.3">
      <c r="A2" s="95" t="s">
        <v>41</v>
      </c>
      <c r="B2" s="95" t="s">
        <v>42</v>
      </c>
      <c r="C2" s="93" t="s">
        <v>43</v>
      </c>
    </row>
    <row r="3" spans="1:3" x14ac:dyDescent="0.3">
      <c r="A3" s="99">
        <v>1</v>
      </c>
      <c r="B3" s="96" t="s">
        <v>232</v>
      </c>
      <c r="C3" s="97"/>
    </row>
    <row r="4" spans="1:3" x14ac:dyDescent="0.3">
      <c r="A4" s="99">
        <v>2</v>
      </c>
      <c r="B4" s="96" t="s">
        <v>212</v>
      </c>
      <c r="C4" s="100"/>
    </row>
    <row r="5" spans="1:3" ht="31.2" x14ac:dyDescent="0.3">
      <c r="A5" s="99">
        <v>3</v>
      </c>
      <c r="B5" s="96" t="s">
        <v>215</v>
      </c>
      <c r="C5" s="100" t="s">
        <v>45</v>
      </c>
    </row>
    <row r="6" spans="1:3" x14ac:dyDescent="0.3">
      <c r="A6" s="99">
        <v>4</v>
      </c>
      <c r="B6" s="96" t="s">
        <v>202</v>
      </c>
      <c r="C6" s="98"/>
    </row>
    <row r="7" spans="1:3" x14ac:dyDescent="0.3">
      <c r="A7" s="99">
        <v>5</v>
      </c>
      <c r="B7" s="96" t="s">
        <v>203</v>
      </c>
      <c r="C7" s="98"/>
    </row>
    <row r="8" spans="1:3" x14ac:dyDescent="0.3">
      <c r="A8" s="99">
        <v>6</v>
      </c>
      <c r="B8" s="96" t="s">
        <v>205</v>
      </c>
      <c r="C8" s="98"/>
    </row>
    <row r="9" spans="1:3" x14ac:dyDescent="0.3">
      <c r="A9" s="99">
        <v>7</v>
      </c>
      <c r="B9" s="96" t="s">
        <v>268</v>
      </c>
      <c r="C9" s="98"/>
    </row>
    <row r="10" spans="1:3" x14ac:dyDescent="0.3">
      <c r="A10" s="99">
        <v>8</v>
      </c>
      <c r="B10" s="96" t="s">
        <v>399</v>
      </c>
      <c r="C10" s="98"/>
    </row>
    <row r="11" spans="1:3" x14ac:dyDescent="0.3">
      <c r="A11" s="99">
        <v>9</v>
      </c>
      <c r="B11" s="96" t="s">
        <v>6</v>
      </c>
    </row>
    <row r="12" spans="1:3" x14ac:dyDescent="0.3">
      <c r="A12" s="99">
        <v>10</v>
      </c>
    </row>
  </sheetData>
  <pageMargins left="0.78740157499999996" right="0.78740157499999996" top="0.984251969" bottom="0.984251969" header="0.4921259845" footer="0.4921259845"/>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workbookViewId="0">
      <selection activeCell="A2" sqref="A2:G2"/>
    </sheetView>
  </sheetViews>
  <sheetFormatPr baseColWidth="10" defaultColWidth="11.44140625" defaultRowHeight="15.6" x14ac:dyDescent="0.3"/>
  <cols>
    <col min="1" max="1" width="24.44140625" style="26" customWidth="1"/>
    <col min="2" max="2" width="55.109375" style="25" customWidth="1"/>
    <col min="3" max="16384" width="11.44140625" style="26"/>
  </cols>
  <sheetData>
    <row r="1" spans="1:3" ht="16.2" thickBot="1" x14ac:dyDescent="0.35">
      <c r="A1" s="24" t="s">
        <v>263</v>
      </c>
      <c r="B1" s="43">
        <v>7</v>
      </c>
      <c r="C1" s="26">
        <f>MAX($A$3:$A$9)-1</f>
        <v>6</v>
      </c>
    </row>
    <row r="2" spans="1:3" ht="16.2" thickTop="1" x14ac:dyDescent="0.3">
      <c r="A2" s="27"/>
      <c r="B2" s="28" t="s">
        <v>42</v>
      </c>
      <c r="C2" s="26" t="s">
        <v>44</v>
      </c>
    </row>
    <row r="3" spans="1:3" x14ac:dyDescent="0.3">
      <c r="A3" s="29">
        <v>1</v>
      </c>
      <c r="B3" s="33" t="s">
        <v>265</v>
      </c>
      <c r="C3" s="31"/>
    </row>
    <row r="4" spans="1:3" ht="27.6" x14ac:dyDescent="0.3">
      <c r="A4" s="29">
        <v>2</v>
      </c>
      <c r="B4" s="39" t="s">
        <v>273</v>
      </c>
      <c r="C4" s="32" t="s">
        <v>45</v>
      </c>
    </row>
    <row r="5" spans="1:3" x14ac:dyDescent="0.3">
      <c r="A5" s="29">
        <v>3</v>
      </c>
      <c r="B5" s="33" t="s">
        <v>266</v>
      </c>
      <c r="C5" s="32"/>
    </row>
    <row r="6" spans="1:3" x14ac:dyDescent="0.3">
      <c r="A6" s="29">
        <v>4</v>
      </c>
      <c r="B6" s="33" t="s">
        <v>267</v>
      </c>
      <c r="C6" s="32"/>
    </row>
    <row r="7" spans="1:3" x14ac:dyDescent="0.3">
      <c r="A7" s="29">
        <v>5</v>
      </c>
      <c r="B7" s="33" t="s">
        <v>279</v>
      </c>
      <c r="C7" s="32"/>
    </row>
    <row r="8" spans="1:3" x14ac:dyDescent="0.3">
      <c r="A8" s="29">
        <v>6</v>
      </c>
      <c r="B8" s="33" t="s">
        <v>6</v>
      </c>
      <c r="C8" s="31"/>
    </row>
    <row r="9" spans="1:3" x14ac:dyDescent="0.3">
      <c r="A9" s="29">
        <v>7</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3"/>
  <sheetViews>
    <sheetView workbookViewId="0">
      <selection activeCell="A2" sqref="A2:G2"/>
    </sheetView>
  </sheetViews>
  <sheetFormatPr baseColWidth="10" defaultColWidth="11.44140625" defaultRowHeight="15.6" x14ac:dyDescent="0.3"/>
  <cols>
    <col min="1" max="1" width="24.44140625" style="26" customWidth="1"/>
    <col min="2" max="2" width="55.109375" style="25" customWidth="1"/>
    <col min="3" max="16384" width="11.44140625" style="26"/>
  </cols>
  <sheetData>
    <row r="1" spans="1:3" ht="16.2" thickBot="1" x14ac:dyDescent="0.35">
      <c r="A1" s="24" t="s">
        <v>256</v>
      </c>
      <c r="B1" s="43">
        <v>11</v>
      </c>
      <c r="C1" s="26">
        <f>MAX($A$3:$A$13)-1</f>
        <v>10</v>
      </c>
    </row>
    <row r="2" spans="1:3" ht="16.2" thickTop="1" x14ac:dyDescent="0.3">
      <c r="A2" s="27"/>
      <c r="B2" s="28" t="s">
        <v>42</v>
      </c>
      <c r="C2" s="26" t="s">
        <v>44</v>
      </c>
    </row>
    <row r="3" spans="1:3" x14ac:dyDescent="0.3">
      <c r="A3" s="29">
        <v>1</v>
      </c>
      <c r="B3" s="33" t="s">
        <v>260</v>
      </c>
      <c r="C3" s="31"/>
    </row>
    <row r="4" spans="1:3" ht="27.6" x14ac:dyDescent="0.3">
      <c r="A4" s="29">
        <v>2</v>
      </c>
      <c r="B4" s="33" t="s">
        <v>261</v>
      </c>
      <c r="C4" s="32" t="s">
        <v>45</v>
      </c>
    </row>
    <row r="5" spans="1:3" x14ac:dyDescent="0.3">
      <c r="A5" s="29">
        <v>3</v>
      </c>
      <c r="B5" s="33" t="s">
        <v>259</v>
      </c>
      <c r="C5" s="32"/>
    </row>
    <row r="6" spans="1:3" x14ac:dyDescent="0.3">
      <c r="A6" s="29">
        <v>4</v>
      </c>
      <c r="B6" s="40" t="s">
        <v>278</v>
      </c>
      <c r="C6" s="32"/>
    </row>
    <row r="7" spans="1:3" ht="27.6" x14ac:dyDescent="0.3">
      <c r="A7" s="29">
        <v>5</v>
      </c>
      <c r="B7" s="40" t="s">
        <v>280</v>
      </c>
      <c r="C7" s="32"/>
    </row>
    <row r="8" spans="1:3" x14ac:dyDescent="0.3">
      <c r="A8" s="29">
        <v>6</v>
      </c>
      <c r="B8" s="40" t="s">
        <v>281</v>
      </c>
      <c r="C8" s="32"/>
    </row>
    <row r="9" spans="1:3" x14ac:dyDescent="0.3">
      <c r="A9" s="29">
        <v>7</v>
      </c>
      <c r="B9" s="40" t="s">
        <v>282</v>
      </c>
      <c r="C9" s="32"/>
    </row>
    <row r="10" spans="1:3" x14ac:dyDescent="0.3">
      <c r="A10" s="29">
        <v>8</v>
      </c>
      <c r="B10" s="40" t="s">
        <v>283</v>
      </c>
      <c r="C10" s="32"/>
    </row>
    <row r="11" spans="1:3" x14ac:dyDescent="0.3">
      <c r="A11" s="29">
        <v>9</v>
      </c>
      <c r="B11" s="40" t="s">
        <v>147</v>
      </c>
      <c r="C11" s="32"/>
    </row>
    <row r="12" spans="1:3" x14ac:dyDescent="0.3">
      <c r="A12" s="29">
        <v>10</v>
      </c>
      <c r="B12" s="33" t="s">
        <v>6</v>
      </c>
      <c r="C12" s="31"/>
    </row>
    <row r="13" spans="1:3" x14ac:dyDescent="0.3">
      <c r="A13" s="29">
        <v>11</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2"/>
  <sheetViews>
    <sheetView workbookViewId="0">
      <selection activeCell="A2" sqref="A2:G2"/>
    </sheetView>
  </sheetViews>
  <sheetFormatPr baseColWidth="10" defaultColWidth="11.44140625" defaultRowHeight="15.6" x14ac:dyDescent="0.3"/>
  <cols>
    <col min="1" max="1" width="24.44140625" style="26" customWidth="1"/>
    <col min="2" max="2" width="55.109375" style="25" customWidth="1"/>
    <col min="3" max="16384" width="11.44140625" style="26"/>
  </cols>
  <sheetData>
    <row r="1" spans="1:3" ht="28.2" thickBot="1" x14ac:dyDescent="0.35">
      <c r="A1" s="24" t="s">
        <v>50</v>
      </c>
      <c r="B1" s="43">
        <v>10</v>
      </c>
      <c r="C1" s="26">
        <f>MAX($A$3:$A$12)-1</f>
        <v>9</v>
      </c>
    </row>
    <row r="2" spans="1:3" ht="16.2" thickTop="1" x14ac:dyDescent="0.3">
      <c r="A2" s="27"/>
      <c r="B2" s="28" t="s">
        <v>42</v>
      </c>
      <c r="C2" s="26" t="s">
        <v>44</v>
      </c>
    </row>
    <row r="3" spans="1:3" x14ac:dyDescent="0.3">
      <c r="A3" s="29">
        <v>1</v>
      </c>
      <c r="B3" s="30" t="s">
        <v>186</v>
      </c>
      <c r="C3" s="31"/>
    </row>
    <row r="4" spans="1:3" ht="26.4" x14ac:dyDescent="0.3">
      <c r="A4" s="29">
        <v>2</v>
      </c>
      <c r="B4" s="30" t="s">
        <v>231</v>
      </c>
      <c r="C4" s="32" t="s">
        <v>45</v>
      </c>
    </row>
    <row r="5" spans="1:3" x14ac:dyDescent="0.3">
      <c r="A5" s="29">
        <v>3</v>
      </c>
      <c r="B5" s="30" t="s">
        <v>55</v>
      </c>
      <c r="C5" s="32"/>
    </row>
    <row r="6" spans="1:3" x14ac:dyDescent="0.3">
      <c r="A6" s="29">
        <v>4</v>
      </c>
      <c r="B6" s="30" t="s">
        <v>152</v>
      </c>
      <c r="C6" s="32"/>
    </row>
    <row r="7" spans="1:3" x14ac:dyDescent="0.3">
      <c r="A7" s="29">
        <v>5</v>
      </c>
      <c r="B7" s="30" t="s">
        <v>147</v>
      </c>
      <c r="C7" s="32"/>
    </row>
    <row r="8" spans="1:3" ht="27.6" x14ac:dyDescent="0.3">
      <c r="A8" s="29">
        <v>6</v>
      </c>
      <c r="B8" s="40" t="s">
        <v>250</v>
      </c>
      <c r="C8" s="32"/>
    </row>
    <row r="9" spans="1:3" x14ac:dyDescent="0.3">
      <c r="A9" s="29">
        <v>7</v>
      </c>
      <c r="B9" s="40" t="s">
        <v>278</v>
      </c>
      <c r="C9" s="32"/>
    </row>
    <row r="10" spans="1:3" x14ac:dyDescent="0.3">
      <c r="A10" s="29">
        <v>8</v>
      </c>
      <c r="B10" s="40" t="s">
        <v>380</v>
      </c>
      <c r="C10" s="32"/>
    </row>
    <row r="11" spans="1:3" x14ac:dyDescent="0.3">
      <c r="A11" s="29">
        <v>9</v>
      </c>
      <c r="B11" s="33" t="s">
        <v>6</v>
      </c>
      <c r="C11" s="31"/>
    </row>
    <row r="12" spans="1:3" x14ac:dyDescent="0.3">
      <c r="A12" s="29">
        <v>10</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1"/>
  <sheetViews>
    <sheetView workbookViewId="0">
      <selection activeCell="A2" sqref="A2:G2"/>
    </sheetView>
  </sheetViews>
  <sheetFormatPr baseColWidth="10" defaultColWidth="11.44140625" defaultRowHeight="15.6" x14ac:dyDescent="0.3"/>
  <cols>
    <col min="1" max="1" width="13.109375" style="26" customWidth="1"/>
    <col min="2" max="2" width="62.88671875" style="26" customWidth="1"/>
    <col min="3" max="16384" width="11.44140625" style="26"/>
  </cols>
  <sheetData>
    <row r="1" spans="1:3" ht="16.2" thickBot="1" x14ac:dyDescent="0.35">
      <c r="A1" s="38" t="s">
        <v>381</v>
      </c>
      <c r="B1" s="44">
        <v>19</v>
      </c>
      <c r="C1" s="26">
        <f>MAX($A$3:$A$21)-1</f>
        <v>18</v>
      </c>
    </row>
    <row r="2" spans="1:3" ht="16.2" thickTop="1" x14ac:dyDescent="0.3">
      <c r="A2" s="34" t="s">
        <v>41</v>
      </c>
      <c r="B2" s="34" t="s">
        <v>42</v>
      </c>
      <c r="C2" s="26" t="s">
        <v>43</v>
      </c>
    </row>
    <row r="3" spans="1:3" x14ac:dyDescent="0.3">
      <c r="A3" s="33">
        <v>1</v>
      </c>
      <c r="B3" s="114" t="s">
        <v>365</v>
      </c>
    </row>
    <row r="4" spans="1:3" x14ac:dyDescent="0.3">
      <c r="A4" s="33">
        <v>2</v>
      </c>
      <c r="B4" s="114" t="s">
        <v>366</v>
      </c>
      <c r="C4" s="26" t="s">
        <v>45</v>
      </c>
    </row>
    <row r="5" spans="1:3" x14ac:dyDescent="0.3">
      <c r="A5" s="33">
        <v>3</v>
      </c>
      <c r="B5" s="114" t="s">
        <v>367</v>
      </c>
      <c r="C5" s="115"/>
    </row>
    <row r="6" spans="1:3" x14ac:dyDescent="0.3">
      <c r="A6" s="33">
        <v>4</v>
      </c>
      <c r="B6" s="114" t="s">
        <v>368</v>
      </c>
      <c r="C6" s="115" t="s">
        <v>45</v>
      </c>
    </row>
    <row r="7" spans="1:3" x14ac:dyDescent="0.3">
      <c r="A7" s="33">
        <v>5</v>
      </c>
      <c r="B7" s="114" t="s">
        <v>369</v>
      </c>
      <c r="C7" s="115"/>
    </row>
    <row r="8" spans="1:3" x14ac:dyDescent="0.3">
      <c r="A8" s="33">
        <v>6</v>
      </c>
      <c r="B8" s="114" t="s">
        <v>370</v>
      </c>
      <c r="C8" s="115"/>
    </row>
    <row r="9" spans="1:3" x14ac:dyDescent="0.3">
      <c r="A9" s="33">
        <v>7</v>
      </c>
      <c r="B9" s="114" t="s">
        <v>371</v>
      </c>
      <c r="C9" s="115"/>
    </row>
    <row r="10" spans="1:3" x14ac:dyDescent="0.3">
      <c r="A10" s="33">
        <v>8</v>
      </c>
      <c r="B10" s="114" t="s">
        <v>147</v>
      </c>
      <c r="C10" s="115"/>
    </row>
    <row r="11" spans="1:3" x14ac:dyDescent="0.3">
      <c r="A11" s="33">
        <v>9</v>
      </c>
      <c r="B11" s="114" t="s">
        <v>372</v>
      </c>
      <c r="C11" s="115"/>
    </row>
    <row r="12" spans="1:3" x14ac:dyDescent="0.3">
      <c r="A12" s="33">
        <v>10</v>
      </c>
      <c r="B12" s="114" t="s">
        <v>373</v>
      </c>
      <c r="C12" s="115"/>
    </row>
    <row r="13" spans="1:3" ht="26.4" x14ac:dyDescent="0.3">
      <c r="A13" s="33">
        <v>11</v>
      </c>
      <c r="B13" s="114" t="s">
        <v>374</v>
      </c>
      <c r="C13" s="115"/>
    </row>
    <row r="14" spans="1:3" ht="26.4" x14ac:dyDescent="0.3">
      <c r="A14" s="33">
        <v>12</v>
      </c>
      <c r="B14" s="114" t="s">
        <v>375</v>
      </c>
      <c r="C14" s="115"/>
    </row>
    <row r="15" spans="1:3" x14ac:dyDescent="0.3">
      <c r="A15" s="33">
        <v>13</v>
      </c>
      <c r="B15" s="114" t="s">
        <v>376</v>
      </c>
      <c r="C15" s="115"/>
    </row>
    <row r="16" spans="1:3" x14ac:dyDescent="0.3">
      <c r="A16" s="33">
        <v>14</v>
      </c>
      <c r="B16" s="114" t="s">
        <v>377</v>
      </c>
      <c r="C16" s="115"/>
    </row>
    <row r="17" spans="1:3" ht="26.4" x14ac:dyDescent="0.3">
      <c r="A17" s="33">
        <v>15</v>
      </c>
      <c r="B17" s="114" t="s">
        <v>378</v>
      </c>
      <c r="C17" s="115"/>
    </row>
    <row r="18" spans="1:3" ht="26.4" x14ac:dyDescent="0.3">
      <c r="A18" s="33">
        <v>16</v>
      </c>
      <c r="B18" s="114" t="s">
        <v>388</v>
      </c>
      <c r="C18" s="115"/>
    </row>
    <row r="19" spans="1:3" x14ac:dyDescent="0.3">
      <c r="A19" s="33">
        <v>17</v>
      </c>
      <c r="B19" s="114" t="s">
        <v>394</v>
      </c>
      <c r="C19" s="115"/>
    </row>
    <row r="20" spans="1:3" x14ac:dyDescent="0.3">
      <c r="A20" s="33">
        <v>18</v>
      </c>
      <c r="B20" s="114" t="s">
        <v>379</v>
      </c>
      <c r="C20" s="115"/>
    </row>
    <row r="21" spans="1:3" x14ac:dyDescent="0.3">
      <c r="A21" s="33">
        <v>19</v>
      </c>
      <c r="B21" s="73"/>
      <c r="C21" s="25"/>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1"/>
  <sheetViews>
    <sheetView workbookViewId="0">
      <selection activeCell="A2" sqref="A2:G2"/>
    </sheetView>
  </sheetViews>
  <sheetFormatPr baseColWidth="10" defaultColWidth="11.44140625" defaultRowHeight="15.6" x14ac:dyDescent="0.3"/>
  <cols>
    <col min="1" max="1" width="13.109375" style="26" customWidth="1"/>
    <col min="2" max="2" width="55.109375" style="26" customWidth="1"/>
    <col min="3" max="16384" width="11.44140625" style="26"/>
  </cols>
  <sheetData>
    <row r="1" spans="1:3" ht="16.2" thickBot="1" x14ac:dyDescent="0.35">
      <c r="A1" s="26" t="s">
        <v>246</v>
      </c>
      <c r="B1" s="44">
        <v>19</v>
      </c>
      <c r="C1" s="26">
        <f>MAX($A$3:$A$21)-1</f>
        <v>18</v>
      </c>
    </row>
    <row r="2" spans="1:3" ht="16.2" thickTop="1" x14ac:dyDescent="0.3">
      <c r="A2" s="34" t="s">
        <v>41</v>
      </c>
      <c r="B2" s="34" t="s">
        <v>42</v>
      </c>
      <c r="C2" s="26" t="s">
        <v>43</v>
      </c>
    </row>
    <row r="3" spans="1:3" x14ac:dyDescent="0.3">
      <c r="A3" s="33">
        <v>1</v>
      </c>
      <c r="B3" s="33" t="s">
        <v>188</v>
      </c>
      <c r="C3" s="41"/>
    </row>
    <row r="4" spans="1:3" ht="27.6" x14ac:dyDescent="0.3">
      <c r="A4" s="33">
        <v>2</v>
      </c>
      <c r="B4" s="33" t="s">
        <v>227</v>
      </c>
      <c r="C4" s="25" t="s">
        <v>45</v>
      </c>
    </row>
    <row r="5" spans="1:3" x14ac:dyDescent="0.3">
      <c r="A5" s="33">
        <v>3</v>
      </c>
      <c r="B5" s="33" t="s">
        <v>275</v>
      </c>
      <c r="C5" s="42"/>
    </row>
    <row r="6" spans="1:3" ht="27.6" x14ac:dyDescent="0.3">
      <c r="A6" s="33">
        <v>4</v>
      </c>
      <c r="B6" s="33" t="s">
        <v>276</v>
      </c>
      <c r="C6" s="42" t="s">
        <v>45</v>
      </c>
    </row>
    <row r="7" spans="1:3" x14ac:dyDescent="0.3">
      <c r="A7" s="33">
        <v>5</v>
      </c>
      <c r="B7" s="33" t="s">
        <v>190</v>
      </c>
      <c r="C7" s="42"/>
    </row>
    <row r="8" spans="1:3" ht="27.6" x14ac:dyDescent="0.3">
      <c r="A8" s="33">
        <v>6</v>
      </c>
      <c r="B8" s="33" t="s">
        <v>229</v>
      </c>
      <c r="C8" s="42" t="s">
        <v>45</v>
      </c>
    </row>
    <row r="9" spans="1:3" x14ac:dyDescent="0.3">
      <c r="A9" s="33">
        <v>7</v>
      </c>
      <c r="B9" s="33" t="s">
        <v>187</v>
      </c>
      <c r="C9" s="42"/>
    </row>
    <row r="10" spans="1:3" ht="27.6" x14ac:dyDescent="0.3">
      <c r="A10" s="33">
        <v>8</v>
      </c>
      <c r="B10" s="33" t="s">
        <v>230</v>
      </c>
      <c r="C10" s="42" t="s">
        <v>45</v>
      </c>
    </row>
    <row r="11" spans="1:3" x14ac:dyDescent="0.3">
      <c r="A11" s="33">
        <v>9</v>
      </c>
      <c r="B11" s="33" t="s">
        <v>145</v>
      </c>
      <c r="C11" s="42"/>
    </row>
    <row r="12" spans="1:3" x14ac:dyDescent="0.3">
      <c r="A12" s="33">
        <v>10</v>
      </c>
      <c r="B12" s="33" t="s">
        <v>147</v>
      </c>
      <c r="C12" s="42"/>
    </row>
    <row r="13" spans="1:3" x14ac:dyDescent="0.3">
      <c r="A13" s="33">
        <v>11</v>
      </c>
      <c r="B13" s="33" t="s">
        <v>189</v>
      </c>
      <c r="C13" s="42"/>
    </row>
    <row r="14" spans="1:3" ht="27.6" x14ac:dyDescent="0.3">
      <c r="A14" s="33">
        <v>12</v>
      </c>
      <c r="B14" s="33" t="s">
        <v>228</v>
      </c>
      <c r="C14" s="42"/>
    </row>
    <row r="15" spans="1:3" x14ac:dyDescent="0.3">
      <c r="A15" s="33">
        <v>13</v>
      </c>
      <c r="B15" s="33" t="s">
        <v>249</v>
      </c>
      <c r="C15" s="42"/>
    </row>
    <row r="16" spans="1:3" x14ac:dyDescent="0.3">
      <c r="A16" s="33">
        <v>14</v>
      </c>
      <c r="B16" s="33" t="s">
        <v>248</v>
      </c>
      <c r="C16" s="42"/>
    </row>
    <row r="17" spans="1:3" x14ac:dyDescent="0.3">
      <c r="A17" s="33">
        <v>15</v>
      </c>
      <c r="B17" s="33" t="s">
        <v>284</v>
      </c>
      <c r="C17" s="42"/>
    </row>
    <row r="18" spans="1:3" x14ac:dyDescent="0.3">
      <c r="A18" s="33">
        <v>16</v>
      </c>
      <c r="B18" s="33" t="s">
        <v>382</v>
      </c>
      <c r="C18" s="42"/>
    </row>
    <row r="19" spans="1:3" ht="27.6" x14ac:dyDescent="0.3">
      <c r="A19" s="33">
        <v>17</v>
      </c>
      <c r="B19" s="33" t="s">
        <v>391</v>
      </c>
      <c r="C19" s="42"/>
    </row>
    <row r="20" spans="1:3" x14ac:dyDescent="0.3">
      <c r="A20" s="33">
        <v>18</v>
      </c>
      <c r="B20" s="33" t="s">
        <v>6</v>
      </c>
    </row>
    <row r="21" spans="1:3" x14ac:dyDescent="0.3">
      <c r="A21" s="33">
        <v>19</v>
      </c>
      <c r="B21" s="33"/>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1"/>
  <sheetViews>
    <sheetView workbookViewId="0">
      <selection activeCell="A2" sqref="A2:G2"/>
    </sheetView>
  </sheetViews>
  <sheetFormatPr baseColWidth="10" defaultColWidth="11.44140625" defaultRowHeight="15.6" x14ac:dyDescent="0.3"/>
  <cols>
    <col min="1" max="1" width="13.109375" style="26" customWidth="1"/>
    <col min="2" max="2" width="55.109375" style="25" customWidth="1"/>
    <col min="3" max="16384" width="11.44140625" style="26"/>
  </cols>
  <sheetData>
    <row r="1" spans="1:3" ht="16.2" thickBot="1" x14ac:dyDescent="0.35">
      <c r="A1" s="38" t="s">
        <v>245</v>
      </c>
      <c r="B1" s="43">
        <v>19</v>
      </c>
      <c r="C1" s="26">
        <f>MAX($A$3:$A$21)-1</f>
        <v>18</v>
      </c>
    </row>
    <row r="2" spans="1:3" ht="16.2" thickTop="1" x14ac:dyDescent="0.3">
      <c r="A2" s="34" t="s">
        <v>41</v>
      </c>
      <c r="B2" s="28" t="s">
        <v>42</v>
      </c>
      <c r="C2" s="26" t="s">
        <v>43</v>
      </c>
    </row>
    <row r="3" spans="1:3" x14ac:dyDescent="0.3">
      <c r="A3" s="33">
        <v>1</v>
      </c>
      <c r="B3" s="33" t="s">
        <v>188</v>
      </c>
      <c r="C3" s="41"/>
    </row>
    <row r="4" spans="1:3" ht="27.6" x14ac:dyDescent="0.3">
      <c r="A4" s="33">
        <v>2</v>
      </c>
      <c r="B4" s="33" t="s">
        <v>227</v>
      </c>
      <c r="C4" s="25" t="s">
        <v>45</v>
      </c>
    </row>
    <row r="5" spans="1:3" x14ac:dyDescent="0.3">
      <c r="A5" s="33">
        <v>3</v>
      </c>
      <c r="B5" s="33" t="s">
        <v>275</v>
      </c>
      <c r="C5" s="25"/>
    </row>
    <row r="6" spans="1:3" ht="27.6" x14ac:dyDescent="0.3">
      <c r="A6" s="33">
        <v>4</v>
      </c>
      <c r="B6" s="33" t="s">
        <v>276</v>
      </c>
      <c r="C6" s="42" t="s">
        <v>45</v>
      </c>
    </row>
    <row r="7" spans="1:3" x14ac:dyDescent="0.3">
      <c r="A7" s="33">
        <v>5</v>
      </c>
      <c r="B7" s="33" t="s">
        <v>190</v>
      </c>
      <c r="C7" s="42"/>
    </row>
    <row r="8" spans="1:3" ht="27.6" x14ac:dyDescent="0.3">
      <c r="A8" s="33">
        <v>6</v>
      </c>
      <c r="B8" s="33" t="s">
        <v>229</v>
      </c>
      <c r="C8" s="42" t="s">
        <v>45</v>
      </c>
    </row>
    <row r="9" spans="1:3" x14ac:dyDescent="0.3">
      <c r="A9" s="33">
        <v>7</v>
      </c>
      <c r="B9" s="33" t="s">
        <v>187</v>
      </c>
      <c r="C9" s="42"/>
    </row>
    <row r="10" spans="1:3" ht="27.6" x14ac:dyDescent="0.3">
      <c r="A10" s="33">
        <v>8</v>
      </c>
      <c r="B10" s="33" t="s">
        <v>230</v>
      </c>
      <c r="C10" s="42" t="s">
        <v>45</v>
      </c>
    </row>
    <row r="11" spans="1:3" x14ac:dyDescent="0.3">
      <c r="A11" s="33">
        <v>9</v>
      </c>
      <c r="B11" s="33" t="s">
        <v>146</v>
      </c>
      <c r="C11" s="42"/>
    </row>
    <row r="12" spans="1:3" x14ac:dyDescent="0.3">
      <c r="A12" s="33">
        <v>10</v>
      </c>
      <c r="B12" s="33" t="s">
        <v>145</v>
      </c>
      <c r="C12" s="42"/>
    </row>
    <row r="13" spans="1:3" x14ac:dyDescent="0.3">
      <c r="A13" s="33">
        <v>11</v>
      </c>
      <c r="B13" s="33" t="s">
        <v>147</v>
      </c>
      <c r="C13" s="42"/>
    </row>
    <row r="14" spans="1:3" ht="27.6" x14ac:dyDescent="0.3">
      <c r="A14" s="33">
        <v>12</v>
      </c>
      <c r="B14" s="39" t="s">
        <v>153</v>
      </c>
      <c r="C14" s="42"/>
    </row>
    <row r="15" spans="1:3" x14ac:dyDescent="0.3">
      <c r="A15" s="33">
        <v>13</v>
      </c>
      <c r="B15" s="33" t="s">
        <v>275</v>
      </c>
      <c r="C15" s="42"/>
    </row>
    <row r="16" spans="1:3" ht="27.6" x14ac:dyDescent="0.3">
      <c r="A16" s="33">
        <v>14</v>
      </c>
      <c r="B16" s="33" t="s">
        <v>276</v>
      </c>
      <c r="C16" s="42" t="s">
        <v>45</v>
      </c>
    </row>
    <row r="17" spans="1:3" x14ac:dyDescent="0.3">
      <c r="A17" s="33">
        <v>15</v>
      </c>
      <c r="B17" s="33" t="s">
        <v>284</v>
      </c>
      <c r="C17" s="42"/>
    </row>
    <row r="18" spans="1:3" x14ac:dyDescent="0.3">
      <c r="A18" s="33">
        <v>16</v>
      </c>
      <c r="B18" s="33" t="s">
        <v>382</v>
      </c>
      <c r="C18" s="42"/>
    </row>
    <row r="19" spans="1:3" ht="27.6" x14ac:dyDescent="0.3">
      <c r="A19" s="33">
        <v>17</v>
      </c>
      <c r="B19" s="33" t="s">
        <v>391</v>
      </c>
      <c r="C19" s="42"/>
    </row>
    <row r="20" spans="1:3" x14ac:dyDescent="0.3">
      <c r="A20" s="33">
        <v>18</v>
      </c>
      <c r="B20" s="33" t="s">
        <v>6</v>
      </c>
    </row>
    <row r="21" spans="1:3" x14ac:dyDescent="0.3">
      <c r="A21" s="33">
        <v>19</v>
      </c>
      <c r="B21" s="33"/>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6"/>
  <sheetViews>
    <sheetView workbookViewId="0">
      <selection activeCell="A2" sqref="A2:G2"/>
    </sheetView>
  </sheetViews>
  <sheetFormatPr baseColWidth="10" defaultColWidth="11.44140625" defaultRowHeight="15.6" x14ac:dyDescent="0.3"/>
  <cols>
    <col min="1" max="1" width="13.109375" style="26" customWidth="1"/>
    <col min="2" max="2" width="55.109375" style="25" customWidth="1"/>
    <col min="3" max="16384" width="11.44140625" style="26"/>
  </cols>
  <sheetData>
    <row r="1" spans="1:3" ht="16.2" thickBot="1" x14ac:dyDescent="0.35">
      <c r="A1" s="38" t="s">
        <v>154</v>
      </c>
      <c r="B1" s="43">
        <v>4</v>
      </c>
      <c r="C1" s="26">
        <f>MAX($A$3:$A$6)-1</f>
        <v>3</v>
      </c>
    </row>
    <row r="2" spans="1:3" ht="16.2" thickTop="1" x14ac:dyDescent="0.3">
      <c r="A2" s="34" t="s">
        <v>41</v>
      </c>
      <c r="B2" s="28" t="s">
        <v>42</v>
      </c>
      <c r="C2" s="26" t="s">
        <v>43</v>
      </c>
    </row>
    <row r="3" spans="1:3" x14ac:dyDescent="0.3">
      <c r="A3" s="29">
        <v>1</v>
      </c>
      <c r="B3" s="33" t="s">
        <v>191</v>
      </c>
      <c r="C3" s="31"/>
    </row>
    <row r="4" spans="1:3" ht="27.6" x14ac:dyDescent="0.3">
      <c r="A4" s="29">
        <v>2</v>
      </c>
      <c r="B4" s="33" t="s">
        <v>226</v>
      </c>
      <c r="C4" s="26" t="s">
        <v>45</v>
      </c>
    </row>
    <row r="5" spans="1:3" x14ac:dyDescent="0.3">
      <c r="A5" s="29">
        <v>3</v>
      </c>
      <c r="B5" s="33" t="s">
        <v>6</v>
      </c>
      <c r="C5" s="31"/>
    </row>
    <row r="6" spans="1:3" x14ac:dyDescent="0.3">
      <c r="A6" s="29">
        <v>4</v>
      </c>
      <c r="B6" s="33"/>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7"/>
  <sheetViews>
    <sheetView workbookViewId="0">
      <selection activeCell="A2" sqref="A2:G2"/>
    </sheetView>
  </sheetViews>
  <sheetFormatPr baseColWidth="10" defaultColWidth="11.44140625" defaultRowHeight="15.6" x14ac:dyDescent="0.3"/>
  <cols>
    <col min="1" max="1" width="13.109375" style="26" customWidth="1"/>
    <col min="2" max="2" width="55.109375" style="25" customWidth="1"/>
    <col min="3" max="3" width="11.44140625" style="91"/>
    <col min="4" max="16384" width="11.44140625" style="26"/>
  </cols>
  <sheetData>
    <row r="1" spans="1:3" ht="16.2" thickBot="1" x14ac:dyDescent="0.35">
      <c r="A1" s="26" t="s">
        <v>47</v>
      </c>
      <c r="B1" s="43">
        <v>15</v>
      </c>
      <c r="C1" s="91">
        <f>MAX($A$3:$A$17)-1</f>
        <v>14</v>
      </c>
    </row>
    <row r="2" spans="1:3" ht="16.2" thickTop="1" x14ac:dyDescent="0.3">
      <c r="A2" s="34" t="s">
        <v>41</v>
      </c>
      <c r="B2" s="28" t="s">
        <v>42</v>
      </c>
      <c r="C2" s="91" t="s">
        <v>43</v>
      </c>
    </row>
    <row r="3" spans="1:3" x14ac:dyDescent="0.3">
      <c r="A3" s="29">
        <v>1</v>
      </c>
      <c r="B3" s="33" t="s">
        <v>192</v>
      </c>
      <c r="C3" s="89"/>
    </row>
    <row r="4" spans="1:3" ht="27.6" x14ac:dyDescent="0.3">
      <c r="A4" s="29">
        <v>2</v>
      </c>
      <c r="B4" s="89" t="s">
        <v>225</v>
      </c>
      <c r="C4" s="89" t="s">
        <v>45</v>
      </c>
    </row>
    <row r="5" spans="1:3" x14ac:dyDescent="0.3">
      <c r="A5" s="29">
        <v>3</v>
      </c>
      <c r="B5" s="92" t="s">
        <v>285</v>
      </c>
    </row>
    <row r="6" spans="1:3" ht="27.6" x14ac:dyDescent="0.3">
      <c r="A6" s="29">
        <v>4</v>
      </c>
      <c r="B6" s="92" t="s">
        <v>286</v>
      </c>
      <c r="C6" s="89" t="s">
        <v>45</v>
      </c>
    </row>
    <row r="7" spans="1:3" x14ac:dyDescent="0.3">
      <c r="A7" s="29">
        <v>5</v>
      </c>
      <c r="B7" s="89" t="s">
        <v>53</v>
      </c>
      <c r="C7" s="89"/>
    </row>
    <row r="8" spans="1:3" x14ac:dyDescent="0.3">
      <c r="A8" s="29">
        <v>6</v>
      </c>
      <c r="B8" s="33" t="s">
        <v>64</v>
      </c>
      <c r="C8" s="89"/>
    </row>
    <row r="9" spans="1:3" x14ac:dyDescent="0.3">
      <c r="A9" s="29">
        <v>7</v>
      </c>
      <c r="B9" s="33" t="s">
        <v>69</v>
      </c>
      <c r="C9" s="89"/>
    </row>
    <row r="10" spans="1:3" x14ac:dyDescent="0.3">
      <c r="A10" s="29">
        <v>8</v>
      </c>
      <c r="B10" s="33" t="s">
        <v>155</v>
      </c>
      <c r="C10" s="89"/>
    </row>
    <row r="11" spans="1:3" x14ac:dyDescent="0.3">
      <c r="A11" s="29">
        <v>9</v>
      </c>
      <c r="B11" s="33" t="s">
        <v>170</v>
      </c>
      <c r="C11" s="89"/>
    </row>
    <row r="12" spans="1:3" ht="27.6" x14ac:dyDescent="0.3">
      <c r="A12" s="29">
        <v>10</v>
      </c>
      <c r="B12" s="33" t="s">
        <v>270</v>
      </c>
      <c r="C12" s="89"/>
    </row>
    <row r="13" spans="1:3" x14ac:dyDescent="0.3">
      <c r="A13" s="29">
        <v>11</v>
      </c>
      <c r="B13" s="33" t="s">
        <v>271</v>
      </c>
      <c r="C13" s="89"/>
    </row>
    <row r="14" spans="1:3" x14ac:dyDescent="0.3">
      <c r="A14" s="29">
        <v>12</v>
      </c>
      <c r="B14" s="89" t="s">
        <v>278</v>
      </c>
      <c r="C14" s="89"/>
    </row>
    <row r="15" spans="1:3" x14ac:dyDescent="0.3">
      <c r="A15" s="29">
        <v>13</v>
      </c>
      <c r="B15" s="89" t="s">
        <v>416</v>
      </c>
      <c r="C15" s="89"/>
    </row>
    <row r="16" spans="1:3" x14ac:dyDescent="0.3">
      <c r="A16" s="29">
        <v>14</v>
      </c>
      <c r="B16" s="33" t="s">
        <v>6</v>
      </c>
      <c r="C16" s="89"/>
    </row>
    <row r="17" spans="1:1" x14ac:dyDescent="0.3">
      <c r="A17" s="29">
        <v>15</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4"/>
  <sheetViews>
    <sheetView workbookViewId="0">
      <selection activeCell="A2" sqref="A2:G2"/>
    </sheetView>
  </sheetViews>
  <sheetFormatPr baseColWidth="10" defaultColWidth="11.44140625" defaultRowHeight="15.6" x14ac:dyDescent="0.3"/>
  <cols>
    <col min="1" max="1" width="13.109375" style="26" customWidth="1"/>
    <col min="2" max="2" width="56.6640625" style="26" customWidth="1"/>
    <col min="3" max="16384" width="11.44140625" style="26"/>
  </cols>
  <sheetData>
    <row r="1" spans="1:3" ht="16.2" thickBot="1" x14ac:dyDescent="0.35">
      <c r="A1" s="26" t="s">
        <v>54</v>
      </c>
      <c r="B1" s="44">
        <v>3</v>
      </c>
      <c r="C1" s="26">
        <f>MAX($A$3:$A$7)-1</f>
        <v>4</v>
      </c>
    </row>
    <row r="2" spans="1:3" ht="16.2" thickTop="1" x14ac:dyDescent="0.3">
      <c r="A2" s="34" t="s">
        <v>41</v>
      </c>
      <c r="B2" s="34" t="s">
        <v>42</v>
      </c>
      <c r="C2" s="26" t="s">
        <v>43</v>
      </c>
    </row>
    <row r="3" spans="1:3" x14ac:dyDescent="0.3">
      <c r="A3" s="29">
        <v>1</v>
      </c>
      <c r="B3" s="29" t="s">
        <v>193</v>
      </c>
      <c r="C3" s="31"/>
    </row>
    <row r="4" spans="1:3" ht="31.2" x14ac:dyDescent="0.3">
      <c r="A4" s="29">
        <v>2</v>
      </c>
      <c r="B4" s="29" t="s">
        <v>224</v>
      </c>
      <c r="C4" s="26" t="s">
        <v>45</v>
      </c>
    </row>
    <row r="5" spans="1:3" x14ac:dyDescent="0.3">
      <c r="A5" s="29">
        <v>3</v>
      </c>
      <c r="B5" s="29" t="s">
        <v>56</v>
      </c>
      <c r="C5" s="32"/>
    </row>
    <row r="6" spans="1:3" x14ac:dyDescent="0.3">
      <c r="A6" s="29">
        <v>4</v>
      </c>
      <c r="B6" s="29" t="s">
        <v>6</v>
      </c>
      <c r="C6" s="31"/>
    </row>
    <row r="7" spans="1:3" x14ac:dyDescent="0.3">
      <c r="A7" s="29">
        <v>5</v>
      </c>
    </row>
    <row r="21" spans="1:2" x14ac:dyDescent="0.3">
      <c r="A21" s="26" t="s">
        <v>148</v>
      </c>
      <c r="B21" s="44">
        <v>3</v>
      </c>
    </row>
    <row r="22" spans="1:2" x14ac:dyDescent="0.3">
      <c r="A22" s="26">
        <v>1</v>
      </c>
      <c r="B22" s="26" t="s">
        <v>149</v>
      </c>
    </row>
    <row r="23" spans="1:2" x14ac:dyDescent="0.3">
      <c r="A23" s="26">
        <v>2</v>
      </c>
      <c r="B23" s="26" t="s">
        <v>150</v>
      </c>
    </row>
    <row r="24" spans="1:2" x14ac:dyDescent="0.3">
      <c r="A24" s="26">
        <v>3</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4"/>
  <sheetViews>
    <sheetView workbookViewId="0">
      <selection activeCell="A2" sqref="A2:G2"/>
    </sheetView>
  </sheetViews>
  <sheetFormatPr baseColWidth="10" defaultColWidth="11.44140625" defaultRowHeight="15.6" x14ac:dyDescent="0.3"/>
  <cols>
    <col min="1" max="1" width="13.109375" style="26" customWidth="1"/>
    <col min="2" max="2" width="56.6640625" style="26" customWidth="1"/>
    <col min="3" max="16384" width="11.44140625" style="26"/>
  </cols>
  <sheetData>
    <row r="1" spans="1:3" ht="16.2" thickBot="1" x14ac:dyDescent="0.35">
      <c r="A1" s="26" t="s">
        <v>48</v>
      </c>
      <c r="B1" s="44">
        <v>5</v>
      </c>
      <c r="C1" s="26">
        <f>MAX($A$3:$A$7)-1</f>
        <v>4</v>
      </c>
    </row>
    <row r="2" spans="1:3" ht="16.2" thickTop="1" x14ac:dyDescent="0.3">
      <c r="A2" s="34" t="s">
        <v>41</v>
      </c>
      <c r="B2" s="34" t="s">
        <v>42</v>
      </c>
      <c r="C2" s="26" t="s">
        <v>43</v>
      </c>
    </row>
    <row r="3" spans="1:3" x14ac:dyDescent="0.3">
      <c r="A3" s="29">
        <v>1</v>
      </c>
      <c r="B3" s="33" t="s">
        <v>194</v>
      </c>
      <c r="C3" s="37"/>
    </row>
    <row r="4" spans="1:3" ht="27.6" x14ac:dyDescent="0.3">
      <c r="A4" s="29">
        <v>2</v>
      </c>
      <c r="B4" s="33" t="s">
        <v>223</v>
      </c>
      <c r="C4" s="32" t="s">
        <v>45</v>
      </c>
    </row>
    <row r="5" spans="1:3" x14ac:dyDescent="0.3">
      <c r="A5" s="29">
        <v>3</v>
      </c>
      <c r="B5" s="33" t="s">
        <v>57</v>
      </c>
      <c r="C5" s="32"/>
    </row>
    <row r="6" spans="1:3" x14ac:dyDescent="0.3">
      <c r="A6" s="29">
        <v>4</v>
      </c>
      <c r="B6" s="29" t="s">
        <v>6</v>
      </c>
      <c r="C6" s="31"/>
    </row>
    <row r="7" spans="1:3" x14ac:dyDescent="0.3">
      <c r="A7" s="29">
        <v>5</v>
      </c>
    </row>
    <row r="21" spans="1:2" x14ac:dyDescent="0.3">
      <c r="A21" s="26" t="s">
        <v>148</v>
      </c>
      <c r="B21" s="44">
        <v>3</v>
      </c>
    </row>
    <row r="22" spans="1:2" x14ac:dyDescent="0.3">
      <c r="A22" s="26">
        <v>1</v>
      </c>
      <c r="B22" s="26" t="s">
        <v>149</v>
      </c>
    </row>
    <row r="23" spans="1:2" x14ac:dyDescent="0.3">
      <c r="A23" s="26">
        <v>2</v>
      </c>
      <c r="B23" s="26" t="s">
        <v>150</v>
      </c>
    </row>
    <row r="24" spans="1:2" x14ac:dyDescent="0.3">
      <c r="A24" s="26">
        <v>3</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1"/>
  <sheetViews>
    <sheetView workbookViewId="0">
      <selection activeCell="A2" sqref="A2:G2"/>
    </sheetView>
  </sheetViews>
  <sheetFormatPr baseColWidth="10" defaultRowHeight="13.8" x14ac:dyDescent="0.25"/>
  <cols>
    <col min="2" max="2" width="52.33203125" customWidth="1"/>
  </cols>
  <sheetData>
    <row r="1" spans="1:3" ht="16.2" thickBot="1" x14ac:dyDescent="0.35">
      <c r="A1" s="59" t="s">
        <v>112</v>
      </c>
      <c r="B1" s="44">
        <v>20</v>
      </c>
      <c r="C1" s="26">
        <v>20</v>
      </c>
    </row>
    <row r="2" spans="1:3" ht="16.2" thickTop="1" x14ac:dyDescent="0.3">
      <c r="A2" s="34" t="s">
        <v>113</v>
      </c>
      <c r="B2" s="34" t="s">
        <v>114</v>
      </c>
      <c r="C2" s="26"/>
    </row>
    <row r="3" spans="1:3" x14ac:dyDescent="0.25">
      <c r="A3">
        <v>1</v>
      </c>
      <c r="B3" t="s">
        <v>115</v>
      </c>
    </row>
    <row r="4" spans="1:3" x14ac:dyDescent="0.25">
      <c r="A4">
        <v>2</v>
      </c>
      <c r="B4" t="s">
        <v>116</v>
      </c>
    </row>
    <row r="5" spans="1:3" x14ac:dyDescent="0.25">
      <c r="A5">
        <v>3</v>
      </c>
      <c r="B5" t="s">
        <v>117</v>
      </c>
    </row>
    <row r="6" spans="1:3" x14ac:dyDescent="0.25">
      <c r="A6">
        <v>4</v>
      </c>
      <c r="B6" t="s">
        <v>118</v>
      </c>
    </row>
    <row r="7" spans="1:3" x14ac:dyDescent="0.25">
      <c r="A7">
        <v>5</v>
      </c>
      <c r="B7" t="s">
        <v>119</v>
      </c>
    </row>
    <row r="8" spans="1:3" x14ac:dyDescent="0.25">
      <c r="A8">
        <v>6</v>
      </c>
      <c r="B8" t="s">
        <v>120</v>
      </c>
    </row>
    <row r="9" spans="1:3" x14ac:dyDescent="0.25">
      <c r="A9">
        <v>7</v>
      </c>
      <c r="B9" t="s">
        <v>121</v>
      </c>
    </row>
    <row r="10" spans="1:3" x14ac:dyDescent="0.25">
      <c r="A10">
        <v>8</v>
      </c>
      <c r="B10" t="s">
        <v>122</v>
      </c>
    </row>
    <row r="11" spans="1:3" x14ac:dyDescent="0.25">
      <c r="A11">
        <v>9</v>
      </c>
      <c r="B11" t="s">
        <v>123</v>
      </c>
    </row>
    <row r="12" spans="1:3" x14ac:dyDescent="0.25">
      <c r="A12">
        <v>10</v>
      </c>
      <c r="B12" t="s">
        <v>124</v>
      </c>
    </row>
    <row r="13" spans="1:3" x14ac:dyDescent="0.25">
      <c r="A13">
        <v>11</v>
      </c>
      <c r="B13" t="s">
        <v>125</v>
      </c>
    </row>
    <row r="14" spans="1:3" x14ac:dyDescent="0.25">
      <c r="A14">
        <v>12</v>
      </c>
      <c r="B14" t="s">
        <v>126</v>
      </c>
    </row>
    <row r="15" spans="1:3" x14ac:dyDescent="0.25">
      <c r="A15">
        <v>13</v>
      </c>
      <c r="B15" t="s">
        <v>127</v>
      </c>
    </row>
    <row r="16" spans="1:3" x14ac:dyDescent="0.25">
      <c r="A16">
        <v>14</v>
      </c>
      <c r="B16" t="s">
        <v>128</v>
      </c>
    </row>
    <row r="17" spans="1:2" x14ac:dyDescent="0.25">
      <c r="A17">
        <v>15</v>
      </c>
      <c r="B17" t="s">
        <v>129</v>
      </c>
    </row>
    <row r="18" spans="1:2" x14ac:dyDescent="0.25">
      <c r="A18">
        <v>16</v>
      </c>
      <c r="B18" t="s">
        <v>130</v>
      </c>
    </row>
    <row r="19" spans="1:2" x14ac:dyDescent="0.25">
      <c r="A19">
        <v>17</v>
      </c>
      <c r="B19" t="s">
        <v>161</v>
      </c>
    </row>
    <row r="20" spans="1:2" x14ac:dyDescent="0.25">
      <c r="A20">
        <v>18</v>
      </c>
      <c r="B20" t="s">
        <v>160</v>
      </c>
    </row>
    <row r="21" spans="1:2" x14ac:dyDescent="0.25">
      <c r="A21">
        <v>19</v>
      </c>
      <c r="B21" t="s">
        <v>159</v>
      </c>
    </row>
  </sheetData>
  <phoneticPr fontId="0" type="noConversion"/>
  <pageMargins left="0.78740157499999996" right="0.78740157499999996" top="0.984251969" bottom="0.984251969" header="0.4921259845" footer="0.4921259845"/>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0"/>
  <sheetViews>
    <sheetView workbookViewId="0">
      <selection activeCell="A2" sqref="A2:G2"/>
    </sheetView>
  </sheetViews>
  <sheetFormatPr baseColWidth="10" defaultColWidth="11.44140625" defaultRowHeight="15.6" x14ac:dyDescent="0.3"/>
  <cols>
    <col min="1" max="1" width="13.109375" style="26" customWidth="1"/>
    <col min="2" max="2" width="55.109375" style="74" customWidth="1"/>
    <col min="3" max="16384" width="11.44140625" style="26"/>
  </cols>
  <sheetData>
    <row r="1" spans="1:3" ht="16.2" thickBot="1" x14ac:dyDescent="0.35">
      <c r="A1" s="25" t="s">
        <v>171</v>
      </c>
      <c r="B1" s="70">
        <v>6</v>
      </c>
      <c r="C1" s="26">
        <f>MAX($A$3:$A$20)-1</f>
        <v>17</v>
      </c>
    </row>
    <row r="2" spans="1:3" ht="16.2" thickTop="1" x14ac:dyDescent="0.3">
      <c r="A2" s="34" t="s">
        <v>41</v>
      </c>
      <c r="B2" s="71" t="s">
        <v>42</v>
      </c>
      <c r="C2" s="26" t="s">
        <v>43</v>
      </c>
    </row>
    <row r="3" spans="1:3" x14ac:dyDescent="0.3">
      <c r="A3" s="35">
        <v>1</v>
      </c>
      <c r="B3" s="72" t="s">
        <v>195</v>
      </c>
      <c r="C3" s="35"/>
    </row>
    <row r="4" spans="1:3" ht="26.4" x14ac:dyDescent="0.3">
      <c r="A4" s="36">
        <v>2</v>
      </c>
      <c r="B4" s="46" t="s">
        <v>221</v>
      </c>
      <c r="C4" s="30" t="s">
        <v>45</v>
      </c>
    </row>
    <row r="5" spans="1:3" x14ac:dyDescent="0.3">
      <c r="A5" s="36">
        <v>3</v>
      </c>
      <c r="B5" s="61" t="s">
        <v>196</v>
      </c>
      <c r="C5" s="30"/>
    </row>
    <row r="6" spans="1:3" ht="26.4" x14ac:dyDescent="0.3">
      <c r="A6" s="36">
        <v>4</v>
      </c>
      <c r="B6" s="61" t="s">
        <v>222</v>
      </c>
      <c r="C6" s="30" t="s">
        <v>45</v>
      </c>
    </row>
    <row r="7" spans="1:3" ht="26.4" x14ac:dyDescent="0.3">
      <c r="A7" s="36">
        <v>5</v>
      </c>
      <c r="B7" s="61" t="s">
        <v>172</v>
      </c>
      <c r="C7" s="30"/>
    </row>
    <row r="8" spans="1:3" ht="26.4" x14ac:dyDescent="0.3">
      <c r="A8" s="36">
        <v>6</v>
      </c>
      <c r="B8" s="61" t="s">
        <v>173</v>
      </c>
      <c r="C8" s="30"/>
    </row>
    <row r="9" spans="1:3" ht="26.4" x14ac:dyDescent="0.3">
      <c r="A9" s="36">
        <v>7</v>
      </c>
      <c r="B9" s="61" t="s">
        <v>174</v>
      </c>
      <c r="C9" s="30"/>
    </row>
    <row r="10" spans="1:3" x14ac:dyDescent="0.3">
      <c r="A10" s="36">
        <v>8</v>
      </c>
      <c r="B10" s="61" t="s">
        <v>175</v>
      </c>
      <c r="C10" s="30"/>
    </row>
    <row r="11" spans="1:3" x14ac:dyDescent="0.3">
      <c r="A11" s="36">
        <v>9</v>
      </c>
      <c r="B11" s="39" t="s">
        <v>176</v>
      </c>
      <c r="C11" s="30"/>
    </row>
    <row r="12" spans="1:3" x14ac:dyDescent="0.3">
      <c r="A12" s="36">
        <v>10</v>
      </c>
      <c r="B12" s="39" t="s">
        <v>177</v>
      </c>
      <c r="C12" s="30"/>
    </row>
    <row r="13" spans="1:3" x14ac:dyDescent="0.3">
      <c r="A13" s="36">
        <v>11</v>
      </c>
      <c r="B13" s="39" t="s">
        <v>178</v>
      </c>
      <c r="C13" s="30"/>
    </row>
    <row r="14" spans="1:3" x14ac:dyDescent="0.3">
      <c r="A14" s="36">
        <v>12</v>
      </c>
      <c r="B14" s="39" t="s">
        <v>179</v>
      </c>
      <c r="C14" s="30"/>
    </row>
    <row r="15" spans="1:3" x14ac:dyDescent="0.3">
      <c r="A15" s="36">
        <v>13</v>
      </c>
      <c r="B15" s="61" t="s">
        <v>180</v>
      </c>
      <c r="C15" s="30"/>
    </row>
    <row r="16" spans="1:3" x14ac:dyDescent="0.3">
      <c r="A16" s="36">
        <v>14</v>
      </c>
      <c r="B16" s="39" t="s">
        <v>181</v>
      </c>
      <c r="C16" s="30"/>
    </row>
    <row r="17" spans="1:3" ht="27.6" x14ac:dyDescent="0.3">
      <c r="A17" s="35">
        <v>15</v>
      </c>
      <c r="B17" s="39" t="s">
        <v>182</v>
      </c>
      <c r="C17" s="30"/>
    </row>
    <row r="18" spans="1:3" x14ac:dyDescent="0.3">
      <c r="A18" s="36">
        <v>16</v>
      </c>
      <c r="B18" s="39" t="s">
        <v>183</v>
      </c>
      <c r="C18" s="30"/>
    </row>
    <row r="19" spans="1:3" x14ac:dyDescent="0.3">
      <c r="A19" s="36">
        <v>17</v>
      </c>
      <c r="B19" s="73" t="s">
        <v>6</v>
      </c>
      <c r="C19" s="31"/>
    </row>
    <row r="20" spans="1:3" x14ac:dyDescent="0.3">
      <c r="A20" s="35">
        <v>18</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2"/>
  <sheetViews>
    <sheetView workbookViewId="0">
      <selection activeCell="A2" sqref="A2:G2"/>
    </sheetView>
  </sheetViews>
  <sheetFormatPr baseColWidth="10" defaultColWidth="11.44140625" defaultRowHeight="15.6" x14ac:dyDescent="0.3"/>
  <cols>
    <col min="1" max="1" width="13.109375" style="26" customWidth="1"/>
    <col min="2" max="2" width="55.109375" style="74" customWidth="1"/>
    <col min="3" max="16384" width="11.44140625" style="26"/>
  </cols>
  <sheetData>
    <row r="1" spans="1:3" ht="16.2" thickBot="1" x14ac:dyDescent="0.35">
      <c r="A1" s="25" t="s">
        <v>49</v>
      </c>
      <c r="B1" s="70">
        <v>20</v>
      </c>
      <c r="C1" s="26">
        <f>MAX($A$3:$A$22)-1</f>
        <v>19</v>
      </c>
    </row>
    <row r="2" spans="1:3" ht="16.2" thickTop="1" x14ac:dyDescent="0.3">
      <c r="A2" s="34" t="s">
        <v>41</v>
      </c>
      <c r="B2" s="71" t="s">
        <v>42</v>
      </c>
      <c r="C2" s="26" t="s">
        <v>43</v>
      </c>
    </row>
    <row r="3" spans="1:3" ht="26.4" x14ac:dyDescent="0.3">
      <c r="A3" s="35">
        <v>1</v>
      </c>
      <c r="B3" s="72" t="s">
        <v>197</v>
      </c>
      <c r="C3" s="35"/>
    </row>
    <row r="4" spans="1:3" ht="26.4" x14ac:dyDescent="0.3">
      <c r="A4" s="36">
        <v>2</v>
      </c>
      <c r="B4" s="46" t="s">
        <v>217</v>
      </c>
      <c r="C4" s="30" t="s">
        <v>45</v>
      </c>
    </row>
    <row r="5" spans="1:3" x14ac:dyDescent="0.3">
      <c r="A5" s="35">
        <v>3</v>
      </c>
      <c r="B5" s="46" t="s">
        <v>198</v>
      </c>
      <c r="C5" s="30"/>
    </row>
    <row r="6" spans="1:3" ht="26.4" x14ac:dyDescent="0.3">
      <c r="A6" s="36">
        <v>4</v>
      </c>
      <c r="B6" s="46" t="s">
        <v>218</v>
      </c>
      <c r="C6" s="30" t="s">
        <v>45</v>
      </c>
    </row>
    <row r="7" spans="1:3" x14ac:dyDescent="0.3">
      <c r="A7" s="35">
        <v>5</v>
      </c>
      <c r="B7" s="46" t="s">
        <v>199</v>
      </c>
      <c r="C7" s="30"/>
    </row>
    <row r="8" spans="1:3" ht="26.4" x14ac:dyDescent="0.3">
      <c r="A8" s="36">
        <v>6</v>
      </c>
      <c r="B8" s="46" t="s">
        <v>219</v>
      </c>
      <c r="C8" s="30" t="s">
        <v>45</v>
      </c>
    </row>
    <row r="9" spans="1:3" x14ac:dyDescent="0.3">
      <c r="A9" s="35">
        <v>7</v>
      </c>
      <c r="B9" s="46" t="s">
        <v>200</v>
      </c>
      <c r="C9" s="30"/>
    </row>
    <row r="10" spans="1:3" ht="26.4" x14ac:dyDescent="0.3">
      <c r="A10" s="36">
        <v>8</v>
      </c>
      <c r="B10" s="46" t="s">
        <v>220</v>
      </c>
      <c r="C10" s="30" t="s">
        <v>45</v>
      </c>
    </row>
    <row r="11" spans="1:3" x14ac:dyDescent="0.3">
      <c r="A11" s="35">
        <v>9</v>
      </c>
      <c r="B11" s="46" t="s">
        <v>58</v>
      </c>
      <c r="C11" s="30"/>
    </row>
    <row r="12" spans="1:3" x14ac:dyDescent="0.3">
      <c r="A12" s="36">
        <v>10</v>
      </c>
      <c r="B12" s="46" t="s">
        <v>61</v>
      </c>
      <c r="C12" s="30"/>
    </row>
    <row r="13" spans="1:3" x14ac:dyDescent="0.3">
      <c r="A13" s="35">
        <v>11</v>
      </c>
      <c r="B13" s="46" t="s">
        <v>62</v>
      </c>
      <c r="C13" s="30"/>
    </row>
    <row r="14" spans="1:3" ht="26.4" x14ac:dyDescent="0.3">
      <c r="A14" s="36">
        <v>12</v>
      </c>
      <c r="B14" s="46" t="s">
        <v>70</v>
      </c>
      <c r="C14" s="30"/>
    </row>
    <row r="15" spans="1:3" ht="26.4" x14ac:dyDescent="0.3">
      <c r="A15" s="35">
        <v>13</v>
      </c>
      <c r="B15" s="46" t="s">
        <v>156</v>
      </c>
      <c r="C15" s="30"/>
    </row>
    <row r="16" spans="1:3" ht="26.4" x14ac:dyDescent="0.3">
      <c r="A16" s="36">
        <v>14</v>
      </c>
      <c r="B16" s="46" t="s">
        <v>71</v>
      </c>
      <c r="C16" s="30"/>
    </row>
    <row r="17" spans="1:3" ht="39.6" x14ac:dyDescent="0.3">
      <c r="A17" s="35">
        <v>15</v>
      </c>
      <c r="B17" s="46" t="s">
        <v>233</v>
      </c>
      <c r="C17" s="30"/>
    </row>
    <row r="18" spans="1:3" ht="26.4" x14ac:dyDescent="0.3">
      <c r="A18" s="36">
        <v>16</v>
      </c>
      <c r="B18" s="46" t="s">
        <v>72</v>
      </c>
      <c r="C18" s="30"/>
    </row>
    <row r="19" spans="1:3" ht="26.4" x14ac:dyDescent="0.3">
      <c r="A19" s="35">
        <v>17</v>
      </c>
      <c r="B19" s="46" t="s">
        <v>157</v>
      </c>
      <c r="C19" s="30"/>
    </row>
    <row r="20" spans="1:3" x14ac:dyDescent="0.3">
      <c r="A20" s="36">
        <v>18</v>
      </c>
      <c r="B20" s="46" t="s">
        <v>158</v>
      </c>
      <c r="C20" s="30"/>
    </row>
    <row r="21" spans="1:3" x14ac:dyDescent="0.3">
      <c r="A21" s="35">
        <v>19</v>
      </c>
      <c r="B21" s="73" t="s">
        <v>6</v>
      </c>
      <c r="C21" s="31"/>
    </row>
    <row r="22" spans="1:3" x14ac:dyDescent="0.3">
      <c r="A22" s="36">
        <v>20</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5"/>
  <sheetViews>
    <sheetView workbookViewId="0">
      <selection activeCell="A2" sqref="A2:G2"/>
    </sheetView>
  </sheetViews>
  <sheetFormatPr baseColWidth="10" defaultColWidth="11.44140625" defaultRowHeight="15.6" x14ac:dyDescent="0.3"/>
  <cols>
    <col min="1" max="1" width="13.109375" style="26" customWidth="1"/>
    <col min="2" max="2" width="55.109375" style="26" customWidth="1"/>
    <col min="3" max="16384" width="11.44140625" style="26"/>
  </cols>
  <sheetData>
    <row r="1" spans="1:3" ht="16.2" thickBot="1" x14ac:dyDescent="0.35">
      <c r="A1" s="25" t="s">
        <v>63</v>
      </c>
      <c r="B1" s="44">
        <v>13</v>
      </c>
      <c r="C1" s="26">
        <f>MAX($A$3:$A$15)-1</f>
        <v>12</v>
      </c>
    </row>
    <row r="2" spans="1:3" ht="16.2" thickTop="1" x14ac:dyDescent="0.3">
      <c r="A2" s="34" t="s">
        <v>41</v>
      </c>
      <c r="B2" s="34" t="s">
        <v>42</v>
      </c>
      <c r="C2" s="26" t="s">
        <v>43</v>
      </c>
    </row>
    <row r="3" spans="1:3" ht="26.4" x14ac:dyDescent="0.3">
      <c r="A3" s="35">
        <v>1</v>
      </c>
      <c r="B3" s="72" t="s">
        <v>197</v>
      </c>
      <c r="C3" s="35"/>
    </row>
    <row r="4" spans="1:3" ht="26.4" x14ac:dyDescent="0.3">
      <c r="A4" s="36">
        <v>2</v>
      </c>
      <c r="B4" s="46" t="s">
        <v>217</v>
      </c>
      <c r="C4" s="30" t="s">
        <v>45</v>
      </c>
    </row>
    <row r="5" spans="1:3" x14ac:dyDescent="0.3">
      <c r="A5" s="36">
        <v>3</v>
      </c>
      <c r="B5" s="46" t="s">
        <v>198</v>
      </c>
      <c r="C5" s="30"/>
    </row>
    <row r="6" spans="1:3" ht="26.4" x14ac:dyDescent="0.3">
      <c r="A6" s="36">
        <v>4</v>
      </c>
      <c r="B6" s="46" t="s">
        <v>218</v>
      </c>
      <c r="C6" s="30" t="s">
        <v>45</v>
      </c>
    </row>
    <row r="7" spans="1:3" x14ac:dyDescent="0.3">
      <c r="A7" s="36">
        <v>5</v>
      </c>
      <c r="B7" s="46" t="s">
        <v>199</v>
      </c>
      <c r="C7" s="30"/>
    </row>
    <row r="8" spans="1:3" ht="26.4" x14ac:dyDescent="0.3">
      <c r="A8" s="36">
        <v>6</v>
      </c>
      <c r="B8" s="46" t="s">
        <v>219</v>
      </c>
      <c r="C8" s="30" t="s">
        <v>45</v>
      </c>
    </row>
    <row r="9" spans="1:3" x14ac:dyDescent="0.3">
      <c r="A9" s="36">
        <v>7</v>
      </c>
      <c r="B9" s="46" t="s">
        <v>200</v>
      </c>
      <c r="C9" s="30"/>
    </row>
    <row r="10" spans="1:3" ht="26.4" x14ac:dyDescent="0.3">
      <c r="A10" s="36">
        <v>8</v>
      </c>
      <c r="B10" s="46" t="s">
        <v>220</v>
      </c>
      <c r="C10" s="30" t="s">
        <v>45</v>
      </c>
    </row>
    <row r="11" spans="1:3" x14ac:dyDescent="0.3">
      <c r="A11" s="36">
        <v>9</v>
      </c>
      <c r="B11" s="30" t="s">
        <v>58</v>
      </c>
      <c r="C11" s="30"/>
    </row>
    <row r="12" spans="1:3" x14ac:dyDescent="0.3">
      <c r="A12" s="36">
        <v>10</v>
      </c>
      <c r="B12" s="30" t="s">
        <v>61</v>
      </c>
      <c r="C12" s="30"/>
    </row>
    <row r="13" spans="1:3" x14ac:dyDescent="0.3">
      <c r="A13" s="36">
        <v>11</v>
      </c>
      <c r="B13" s="30" t="s">
        <v>62</v>
      </c>
      <c r="C13" s="30"/>
    </row>
    <row r="14" spans="1:3" x14ac:dyDescent="0.3">
      <c r="A14" s="36">
        <v>12</v>
      </c>
      <c r="B14" s="29" t="s">
        <v>6</v>
      </c>
      <c r="C14" s="31"/>
    </row>
    <row r="15" spans="1:3" x14ac:dyDescent="0.3">
      <c r="A15" s="36">
        <v>13</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6"/>
  <sheetViews>
    <sheetView workbookViewId="0">
      <selection activeCell="A2" sqref="A2:G2"/>
    </sheetView>
  </sheetViews>
  <sheetFormatPr baseColWidth="10" defaultRowHeight="13.8" x14ac:dyDescent="0.25"/>
  <cols>
    <col min="2" max="2" width="52.33203125" customWidth="1"/>
  </cols>
  <sheetData>
    <row r="1" spans="1:3" ht="16.2" thickBot="1" x14ac:dyDescent="0.35">
      <c r="A1" s="59" t="s">
        <v>112</v>
      </c>
      <c r="B1" s="44">
        <v>20</v>
      </c>
      <c r="C1" s="26">
        <v>20</v>
      </c>
    </row>
    <row r="2" spans="1:3" ht="16.2" thickTop="1" x14ac:dyDescent="0.3">
      <c r="A2" s="34" t="s">
        <v>113</v>
      </c>
      <c r="B2" s="34" t="s">
        <v>114</v>
      </c>
      <c r="C2" s="26"/>
    </row>
    <row r="3" spans="1:3" x14ac:dyDescent="0.25">
      <c r="A3">
        <v>1</v>
      </c>
      <c r="B3" t="s">
        <v>115</v>
      </c>
    </row>
    <row r="4" spans="1:3" x14ac:dyDescent="0.25">
      <c r="A4">
        <v>2</v>
      </c>
      <c r="B4" t="s">
        <v>116</v>
      </c>
    </row>
    <row r="5" spans="1:3" x14ac:dyDescent="0.25">
      <c r="A5">
        <v>3</v>
      </c>
      <c r="B5" t="s">
        <v>117</v>
      </c>
    </row>
    <row r="6" spans="1:3" x14ac:dyDescent="0.25">
      <c r="A6">
        <v>4</v>
      </c>
      <c r="B6" t="s">
        <v>118</v>
      </c>
    </row>
    <row r="7" spans="1:3" x14ac:dyDescent="0.25">
      <c r="A7">
        <v>5</v>
      </c>
      <c r="B7" t="s">
        <v>119</v>
      </c>
    </row>
    <row r="8" spans="1:3" x14ac:dyDescent="0.25">
      <c r="A8">
        <v>6</v>
      </c>
      <c r="B8" t="s">
        <v>120</v>
      </c>
    </row>
    <row r="9" spans="1:3" x14ac:dyDescent="0.25">
      <c r="A9">
        <v>7</v>
      </c>
      <c r="B9" t="s">
        <v>121</v>
      </c>
    </row>
    <row r="10" spans="1:3" x14ac:dyDescent="0.25">
      <c r="A10">
        <v>8</v>
      </c>
      <c r="B10" t="s">
        <v>122</v>
      </c>
    </row>
    <row r="11" spans="1:3" x14ac:dyDescent="0.25">
      <c r="A11">
        <v>9</v>
      </c>
      <c r="B11" t="s">
        <v>123</v>
      </c>
    </row>
    <row r="12" spans="1:3" x14ac:dyDescent="0.25">
      <c r="A12">
        <v>10</v>
      </c>
      <c r="B12" t="s">
        <v>124</v>
      </c>
    </row>
    <row r="13" spans="1:3" x14ac:dyDescent="0.25">
      <c r="A13">
        <v>11</v>
      </c>
      <c r="B13" t="s">
        <v>125</v>
      </c>
    </row>
    <row r="14" spans="1:3" x14ac:dyDescent="0.25">
      <c r="A14">
        <v>12</v>
      </c>
      <c r="B14" t="s">
        <v>126</v>
      </c>
    </row>
    <row r="15" spans="1:3" x14ac:dyDescent="0.25">
      <c r="A15">
        <v>13</v>
      </c>
      <c r="B15" t="s">
        <v>127</v>
      </c>
    </row>
    <row r="16" spans="1:3" x14ac:dyDescent="0.25">
      <c r="A16">
        <v>14</v>
      </c>
      <c r="B16" t="s">
        <v>128</v>
      </c>
    </row>
    <row r="17" spans="1:2" x14ac:dyDescent="0.25">
      <c r="A17">
        <v>15</v>
      </c>
      <c r="B17" t="s">
        <v>129</v>
      </c>
    </row>
    <row r="18" spans="1:2" x14ac:dyDescent="0.25">
      <c r="A18">
        <v>16</v>
      </c>
      <c r="B18" t="s">
        <v>130</v>
      </c>
    </row>
    <row r="19" spans="1:2" x14ac:dyDescent="0.25">
      <c r="A19">
        <v>17</v>
      </c>
      <c r="B19" t="s">
        <v>161</v>
      </c>
    </row>
    <row r="20" spans="1:2" x14ac:dyDescent="0.25">
      <c r="A20">
        <v>18</v>
      </c>
      <c r="B20" t="s">
        <v>160</v>
      </c>
    </row>
    <row r="21" spans="1:2" x14ac:dyDescent="0.25">
      <c r="A21">
        <v>19</v>
      </c>
      <c r="B21" t="s">
        <v>159</v>
      </c>
    </row>
    <row r="22" spans="1:2" x14ac:dyDescent="0.25">
      <c r="A22">
        <v>17</v>
      </c>
      <c r="B22" t="s">
        <v>131</v>
      </c>
    </row>
    <row r="31" spans="1:2" x14ac:dyDescent="0.25">
      <c r="B31" t="s">
        <v>132</v>
      </c>
    </row>
    <row r="32" spans="1:2" x14ac:dyDescent="0.25">
      <c r="B32" t="s">
        <v>133</v>
      </c>
    </row>
    <row r="43" spans="1:3" ht="16.2" thickBot="1" x14ac:dyDescent="0.35">
      <c r="A43" s="59"/>
      <c r="B43" s="44">
        <v>12</v>
      </c>
      <c r="C43" s="26">
        <f>MAX(A45:A56)-1</f>
        <v>11</v>
      </c>
    </row>
    <row r="44" spans="1:3" ht="16.2" thickTop="1" x14ac:dyDescent="0.3">
      <c r="A44" s="34" t="s">
        <v>41</v>
      </c>
      <c r="B44" s="34" t="s">
        <v>42</v>
      </c>
      <c r="C44" s="26" t="s">
        <v>43</v>
      </c>
    </row>
    <row r="45" spans="1:3" x14ac:dyDescent="0.25">
      <c r="A45" s="60">
        <v>1</v>
      </c>
      <c r="B45" s="33" t="s">
        <v>134</v>
      </c>
      <c r="C45" s="61"/>
    </row>
    <row r="46" spans="1:3" x14ac:dyDescent="0.25">
      <c r="A46" s="60">
        <v>2</v>
      </c>
      <c r="B46" s="33" t="s">
        <v>135</v>
      </c>
      <c r="C46" s="61" t="s">
        <v>45</v>
      </c>
    </row>
    <row r="47" spans="1:3" x14ac:dyDescent="0.25">
      <c r="A47" s="60">
        <v>3</v>
      </c>
      <c r="B47" s="33" t="s">
        <v>136</v>
      </c>
      <c r="C47" s="61"/>
    </row>
    <row r="48" spans="1:3" x14ac:dyDescent="0.25">
      <c r="A48" s="60">
        <v>4</v>
      </c>
      <c r="B48" s="33" t="s">
        <v>137</v>
      </c>
      <c r="C48" s="61"/>
    </row>
    <row r="49" spans="1:3" x14ac:dyDescent="0.25">
      <c r="A49" s="60">
        <v>5</v>
      </c>
      <c r="B49" s="33" t="s">
        <v>138</v>
      </c>
      <c r="C49" s="61"/>
    </row>
    <row r="50" spans="1:3" x14ac:dyDescent="0.25">
      <c r="A50" s="60">
        <v>6</v>
      </c>
      <c r="B50" s="33" t="s">
        <v>139</v>
      </c>
      <c r="C50" s="61"/>
    </row>
    <row r="51" spans="1:3" x14ac:dyDescent="0.25">
      <c r="A51" s="60">
        <v>7</v>
      </c>
      <c r="B51" s="33" t="s">
        <v>140</v>
      </c>
      <c r="C51" s="61"/>
    </row>
    <row r="52" spans="1:3" x14ac:dyDescent="0.25">
      <c r="A52" s="60">
        <v>8</v>
      </c>
      <c r="B52" s="33" t="s">
        <v>141</v>
      </c>
      <c r="C52" s="61"/>
    </row>
    <row r="53" spans="1:3" x14ac:dyDescent="0.25">
      <c r="A53" s="60">
        <v>9</v>
      </c>
      <c r="B53" s="33" t="s">
        <v>142</v>
      </c>
      <c r="C53" s="61"/>
    </row>
    <row r="54" spans="1:3" x14ac:dyDescent="0.25">
      <c r="A54" s="60">
        <v>10</v>
      </c>
      <c r="B54" s="33" t="s">
        <v>143</v>
      </c>
      <c r="C54" s="61"/>
    </row>
    <row r="55" spans="1:3" x14ac:dyDescent="0.25">
      <c r="A55" s="60">
        <v>11</v>
      </c>
      <c r="B55" s="33" t="s">
        <v>6</v>
      </c>
      <c r="C55" s="33"/>
    </row>
    <row r="56" spans="1:3" ht="15.6" x14ac:dyDescent="0.3">
      <c r="A56" s="60">
        <v>12</v>
      </c>
      <c r="B56" s="25"/>
      <c r="C56" s="26"/>
    </row>
  </sheetData>
  <phoneticPr fontId="0" type="noConversion"/>
  <pageMargins left="0.78740157499999996" right="0.78740157499999996" top="0.984251969" bottom="0.984251969" header="0.4921259845" footer="0.4921259845"/>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
  <sheetViews>
    <sheetView workbookViewId="0">
      <selection activeCell="A2" sqref="A2:G2"/>
    </sheetView>
  </sheetViews>
  <sheetFormatPr baseColWidth="10" defaultColWidth="11.44140625" defaultRowHeight="15.6" x14ac:dyDescent="0.3"/>
  <cols>
    <col min="1" max="1" width="13.109375" style="26" customWidth="1"/>
    <col min="2" max="2" width="55.109375" style="26" customWidth="1"/>
    <col min="3" max="16384" width="11.44140625" style="26"/>
  </cols>
  <sheetData>
    <row r="1" spans="1:3" ht="16.2" thickBot="1" x14ac:dyDescent="0.35">
      <c r="A1" s="26" t="s">
        <v>46</v>
      </c>
      <c r="B1" s="44">
        <v>6</v>
      </c>
      <c r="C1" s="26">
        <f>MAX($A$3:$A$7)-1</f>
        <v>4</v>
      </c>
    </row>
    <row r="2" spans="1:3" ht="16.2" thickTop="1" x14ac:dyDescent="0.3">
      <c r="A2" s="34" t="s">
        <v>41</v>
      </c>
      <c r="B2" s="34" t="s">
        <v>42</v>
      </c>
      <c r="C2" s="26" t="s">
        <v>43</v>
      </c>
    </row>
    <row r="3" spans="1:3" x14ac:dyDescent="0.3">
      <c r="A3" s="33">
        <v>1</v>
      </c>
      <c r="B3" s="33" t="s">
        <v>201</v>
      </c>
      <c r="C3" s="41"/>
    </row>
    <row r="4" spans="1:3" ht="27.6" x14ac:dyDescent="0.3">
      <c r="A4" s="33">
        <v>2</v>
      </c>
      <c r="B4" s="33" t="s">
        <v>216</v>
      </c>
      <c r="C4" s="25" t="s">
        <v>45</v>
      </c>
    </row>
    <row r="5" spans="1:3" x14ac:dyDescent="0.3">
      <c r="A5" s="33">
        <v>3</v>
      </c>
      <c r="B5" s="40" t="s">
        <v>68</v>
      </c>
      <c r="C5" s="42"/>
    </row>
    <row r="6" spans="1:3" x14ac:dyDescent="0.3">
      <c r="A6" s="33">
        <v>4</v>
      </c>
      <c r="B6" s="33" t="s">
        <v>6</v>
      </c>
    </row>
    <row r="7" spans="1:3" x14ac:dyDescent="0.3">
      <c r="A7" s="33">
        <v>5</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0"/>
  <sheetViews>
    <sheetView workbookViewId="0">
      <selection activeCell="A2" sqref="A2:G2"/>
    </sheetView>
  </sheetViews>
  <sheetFormatPr baseColWidth="10" defaultColWidth="11.44140625" defaultRowHeight="15.6" x14ac:dyDescent="0.3"/>
  <cols>
    <col min="1" max="1" width="13.109375" style="26" customWidth="1"/>
    <col min="2" max="2" width="62.88671875" style="26" customWidth="1"/>
    <col min="3" max="16384" width="11.44140625" style="26"/>
  </cols>
  <sheetData>
    <row r="1" spans="1:3" ht="16.2" thickBot="1" x14ac:dyDescent="0.35">
      <c r="A1" s="26" t="s">
        <v>257</v>
      </c>
      <c r="B1" s="44">
        <v>13</v>
      </c>
      <c r="C1" s="26">
        <f>MAX($A$3:$A$15)-1</f>
        <v>12</v>
      </c>
    </row>
    <row r="2" spans="1:3" ht="16.2" thickTop="1" x14ac:dyDescent="0.3">
      <c r="A2" s="34" t="s">
        <v>41</v>
      </c>
      <c r="B2" s="34" t="s">
        <v>42</v>
      </c>
      <c r="C2" s="26" t="s">
        <v>43</v>
      </c>
    </row>
    <row r="3" spans="1:3" x14ac:dyDescent="0.3">
      <c r="A3" s="33">
        <v>1</v>
      </c>
      <c r="B3" s="29" t="s">
        <v>239</v>
      </c>
      <c r="C3" s="79"/>
    </row>
    <row r="4" spans="1:3" ht="31.2" x14ac:dyDescent="0.3">
      <c r="A4" s="33">
        <v>2</v>
      </c>
      <c r="B4" s="29" t="s">
        <v>240</v>
      </c>
      <c r="C4" s="79" t="s">
        <v>45</v>
      </c>
    </row>
    <row r="5" spans="1:3" x14ac:dyDescent="0.3">
      <c r="A5" s="33">
        <v>3</v>
      </c>
      <c r="B5" s="29" t="s">
        <v>241</v>
      </c>
      <c r="C5" s="79"/>
    </row>
    <row r="6" spans="1:3" ht="31.2" x14ac:dyDescent="0.3">
      <c r="A6" s="33">
        <v>4</v>
      </c>
      <c r="B6" s="29" t="s">
        <v>242</v>
      </c>
      <c r="C6" s="79" t="s">
        <v>45</v>
      </c>
    </row>
    <row r="7" spans="1:3" x14ac:dyDescent="0.3">
      <c r="A7" s="33">
        <v>5</v>
      </c>
      <c r="B7" s="82" t="s">
        <v>243</v>
      </c>
      <c r="C7" s="79"/>
    </row>
    <row r="8" spans="1:3" ht="31.2" x14ac:dyDescent="0.3">
      <c r="A8" s="33">
        <v>6</v>
      </c>
      <c r="B8" s="82" t="s">
        <v>244</v>
      </c>
      <c r="C8" s="79" t="s">
        <v>45</v>
      </c>
    </row>
    <row r="9" spans="1:3" x14ac:dyDescent="0.3">
      <c r="A9" s="33">
        <v>7</v>
      </c>
      <c r="B9" s="80" t="s">
        <v>236</v>
      </c>
      <c r="C9" s="79"/>
    </row>
    <row r="10" spans="1:3" x14ac:dyDescent="0.3">
      <c r="A10" s="33">
        <v>8</v>
      </c>
      <c r="B10" s="80" t="s">
        <v>237</v>
      </c>
      <c r="C10" s="79"/>
    </row>
    <row r="11" spans="1:3" x14ac:dyDescent="0.3">
      <c r="A11" s="33">
        <v>9</v>
      </c>
      <c r="B11" s="80" t="s">
        <v>238</v>
      </c>
      <c r="C11" s="25"/>
    </row>
    <row r="12" spans="1:3" x14ac:dyDescent="0.3">
      <c r="A12" s="33">
        <v>10</v>
      </c>
      <c r="B12" s="80" t="s">
        <v>247</v>
      </c>
      <c r="C12" s="25"/>
    </row>
    <row r="13" spans="1:3" x14ac:dyDescent="0.3">
      <c r="A13" s="33">
        <v>11</v>
      </c>
      <c r="B13" s="80" t="s">
        <v>277</v>
      </c>
      <c r="C13" s="25"/>
    </row>
    <row r="14" spans="1:3" x14ac:dyDescent="0.3">
      <c r="A14" s="33">
        <v>12</v>
      </c>
      <c r="B14" s="29" t="s">
        <v>6</v>
      </c>
    </row>
    <row r="15" spans="1:3" x14ac:dyDescent="0.3">
      <c r="A15" s="33">
        <v>13</v>
      </c>
    </row>
    <row r="19" spans="2:2" x14ac:dyDescent="0.3">
      <c r="B19" s="81"/>
    </row>
    <row r="20" spans="2:2" x14ac:dyDescent="0.3">
      <c r="B20" s="81"/>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31</vt:i4>
      </vt:variant>
      <vt:variant>
        <vt:lpstr>Benannte Bereiche</vt:lpstr>
      </vt:variant>
      <vt:variant>
        <vt:i4>14</vt:i4>
      </vt:variant>
    </vt:vector>
  </HeadingPairs>
  <TitlesOfParts>
    <vt:vector size="45" baseType="lpstr">
      <vt:lpstr>Hints1</vt:lpstr>
      <vt:lpstr>Reporting</vt:lpstr>
      <vt:lpstr>Hinweise1</vt:lpstr>
      <vt:lpstr>Hinweise2</vt:lpstr>
      <vt:lpstr>Hinweise3</vt:lpstr>
      <vt:lpstr>Ergebnisangabe</vt:lpstr>
      <vt:lpstr>Kontakt</vt:lpstr>
      <vt:lpstr>Teilnehmerdaten</vt:lpstr>
      <vt:lpstr>Ergebnisse</vt:lpstr>
      <vt:lpstr>Mitteilungen</vt:lpstr>
      <vt:lpstr>Lactat</vt:lpstr>
      <vt:lpstr>Ca</vt:lpstr>
      <vt:lpstr>Ascorbinsäure</vt:lpstr>
      <vt:lpstr>Isoascorbinsäure</vt:lpstr>
      <vt:lpstr>pHWert</vt:lpstr>
      <vt:lpstr>Acetat</vt:lpstr>
      <vt:lpstr>Citrat</vt:lpstr>
      <vt:lpstr>Lactose</vt:lpstr>
      <vt:lpstr>Nitrit</vt:lpstr>
      <vt:lpstr>Nitrat</vt:lpstr>
      <vt:lpstr>SLPhosphor</vt:lpstr>
      <vt:lpstr>Glutaminsre</vt:lpstr>
      <vt:lpstr>NPN</vt:lpstr>
      <vt:lpstr>Kollagen</vt:lpstr>
      <vt:lpstr>Farbstoff-Liste</vt:lpstr>
      <vt:lpstr>Parameter_Glucose</vt:lpstr>
      <vt:lpstr>Parameter_Farbstoffe</vt:lpstr>
      <vt:lpstr>Parameter9</vt:lpstr>
      <vt:lpstr>Farbstoffe</vt:lpstr>
      <vt:lpstr>Gluconsäure</vt:lpstr>
      <vt:lpstr>Sorbinsäure</vt:lpstr>
      <vt:lpstr>Hinweise3!_ftn1</vt:lpstr>
      <vt:lpstr>Hints1!_ftnref1</vt:lpstr>
      <vt:lpstr>Hinweise1!_ftnref1</vt:lpstr>
      <vt:lpstr>Ergebnisse!Druckbereich</vt:lpstr>
      <vt:lpstr>Hinweise1!Druckbereich</vt:lpstr>
      <vt:lpstr>Hinweise2!Druckbereich</vt:lpstr>
      <vt:lpstr>Ergebnisangabe!OLE_LINK1</vt:lpstr>
      <vt:lpstr>Reporting!OLE_LINK1</vt:lpstr>
      <vt:lpstr>Reporting!OLE_LINK2</vt:lpstr>
      <vt:lpstr>Ascorbinsäure!Parameter2</vt:lpstr>
      <vt:lpstr>Isoascorbinsäure!Parameter2</vt:lpstr>
      <vt:lpstr>Lactat!Parameter2</vt:lpstr>
      <vt:lpstr>Sorbinsäure!Parameter2</vt:lpstr>
      <vt:lpstr>Parameter2</vt:lpstr>
    </vt:vector>
  </TitlesOfParts>
  <Company>LVU</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Ute und Ralf Lippold</dc:creator>
  <cp:lastModifiedBy>Laborvergleichsuntersuchungen Lippold</cp:lastModifiedBy>
  <cp:lastPrinted>2020-07-08T20:43:18Z</cp:lastPrinted>
  <dcterms:created xsi:type="dcterms:W3CDTF">2005-02-14T18:41:01Z</dcterms:created>
  <dcterms:modified xsi:type="dcterms:W3CDTF">2020-07-08T20:49:44Z</dcterms:modified>
</cp:coreProperties>
</file>